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trlProps/ctrlProp6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7E2F0F26-2B6A-4D2F-954F-2992AA5C576B}" xr6:coauthVersionLast="47" xr6:coauthVersionMax="47" xr10:uidLastSave="{00000000-0000-0000-0000-000000000000}"/>
  <workbookProtection workbookAlgorithmName="SHA-512" workbookHashValue="vRSwZnbhweL9Lm7Q5/iUJWRvLq69gBR4CSR9gfQcbBNcEEhY3AK8EQvhq77kS4ypd+jZzSfREfi0ICXmAgkFAg==" workbookSaltValue="m7ogBSwJucyg5hVZQRWhHQ==" workbookSpinCount="100000" lockStructure="1"/>
  <bookViews>
    <workbookView xWindow="-3840" yWindow="-16425" windowWidth="29040" windowHeight="15720" xr2:uid="{3818C3EC-B495-4E84-B4DB-87254147F9B8}"/>
  </bookViews>
  <sheets>
    <sheet name="主頁 Main Page" sheetId="76" r:id="rId1"/>
    <sheet name="寵物食品 測試項目" sheetId="67" r:id="rId2"/>
    <sheet name="彙整資料" sheetId="66" state="hidden" r:id="rId3"/>
    <sheet name="附件一、付款切結書" sheetId="77" r:id="rId4"/>
    <sheet name="附件二、委託檢測聲明書" sheetId="78" r:id="rId5"/>
    <sheet name="安心資訊平台聲明書(事後申請)" sheetId="79" r:id="rId6"/>
    <sheet name="郵寄地址-中文" sheetId="80" r:id="rId7"/>
  </sheets>
  <definedNames>
    <definedName name="_Hlk52786461" localSheetId="6">'郵寄地址-中文'!$B$18</definedName>
    <definedName name="Chinese_name" localSheetId="2">彙整資料!$F$1</definedName>
    <definedName name="Chinese_name">#REF!</definedName>
    <definedName name="English_name" localSheetId="2">彙整資料!$F$2</definedName>
    <definedName name="English_name">#REF!</definedName>
    <definedName name="Issue_date" localSheetId="2">彙整資料!$F$4</definedName>
    <definedName name="Issue_date">#REF!</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6">'郵寄地址-中文'!$B$1:$Z$35</definedName>
    <definedName name="_xlnm.Print_Area" localSheetId="1">'寵物食品 測試項目'!$B$1:$AK$29</definedName>
    <definedName name="test_sum" localSheetId="0">#REF!</definedName>
    <definedName name="Version" localSheetId="2">彙整資料!$F$3</definedName>
    <definedName name="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76" l="1"/>
  <c r="AR75" i="76"/>
  <c r="AR74" i="76"/>
  <c r="AR73" i="76"/>
  <c r="AR72" i="76"/>
  <c r="AR71" i="76"/>
  <c r="AR70" i="76"/>
  <c r="AR69" i="76"/>
  <c r="AR68" i="76"/>
  <c r="AR67" i="76"/>
  <c r="AR66" i="76"/>
  <c r="AR65" i="76"/>
  <c r="AR64" i="76"/>
  <c r="AR63" i="76"/>
  <c r="AR62" i="76"/>
  <c r="AR61" i="76"/>
  <c r="AR60" i="76"/>
  <c r="AR59" i="76"/>
  <c r="AR58" i="76"/>
  <c r="AR57" i="76"/>
  <c r="AR56" i="76"/>
  <c r="AR55" i="76"/>
  <c r="AR54" i="76"/>
  <c r="AK35" i="76" a="1"/>
  <c r="AK35" i="76" s="1"/>
  <c r="A35" i="76"/>
  <c r="AK34" i="76" a="1"/>
  <c r="AK34" i="76" s="1"/>
  <c r="A34" i="76"/>
  <c r="AK33" i="76" a="1"/>
  <c r="AK33" i="76" s="1"/>
  <c r="AK32" i="76" a="1"/>
  <c r="AK32" i="76" s="1"/>
  <c r="U27" i="76"/>
  <c r="AK19" i="76" a="1"/>
  <c r="AK19" i="76" s="1"/>
  <c r="AK17" i="76" a="1"/>
  <c r="AK17" i="76" s="1"/>
  <c r="D16" i="76"/>
  <c r="A16" i="76"/>
  <c r="A15" i="76"/>
  <c r="AK10" i="76" a="1"/>
  <c r="AK10" i="76" s="1"/>
  <c r="AK9" i="76" a="1"/>
  <c r="AK9" i="76" s="1"/>
  <c r="AK6" i="76" a="1"/>
  <c r="AK6" i="76" s="1"/>
  <c r="AK4" i="76" a="1"/>
  <c r="AK4" i="76" s="1"/>
  <c r="AK3" i="76" a="1"/>
  <c r="AK3" i="76" s="1"/>
  <c r="AP29" i="67"/>
  <c r="AN29" i="67"/>
  <c r="AM29" i="67"/>
  <c r="B29" i="67"/>
  <c r="AP28" i="67"/>
  <c r="AN28" i="67"/>
  <c r="AR28" i="67" s="1"/>
  <c r="AM28" i="67"/>
  <c r="AK28" i="67"/>
  <c r="AP27" i="67"/>
  <c r="AN27" i="67"/>
  <c r="AR27" i="67" s="1"/>
  <c r="AM27" i="67"/>
  <c r="AP26" i="67"/>
  <c r="AN26" i="67"/>
  <c r="AM26" i="67"/>
  <c r="B26" i="67"/>
  <c r="AP25" i="67"/>
  <c r="AN25" i="67"/>
  <c r="AM25" i="67"/>
  <c r="B25" i="67"/>
  <c r="AP24" i="67"/>
  <c r="AQ24" i="67" s="1"/>
  <c r="AN24" i="67"/>
  <c r="AR24" i="67" s="1"/>
  <c r="AM24" i="67"/>
  <c r="B24" i="67"/>
  <c r="AP23" i="67"/>
  <c r="AN23" i="67"/>
  <c r="AR23" i="67" s="1"/>
  <c r="AM23" i="67"/>
  <c r="B23" i="67"/>
  <c r="AR22" i="67"/>
  <c r="AP22" i="67"/>
  <c r="AN22" i="67"/>
  <c r="AQ22" i="67" s="1"/>
  <c r="AM22" i="67"/>
  <c r="B22" i="67"/>
  <c r="AR21" i="67"/>
  <c r="AQ21" i="67"/>
  <c r="AP21" i="67"/>
  <c r="AN21" i="67"/>
  <c r="AM21" i="67"/>
  <c r="B21" i="67"/>
  <c r="AP20" i="67"/>
  <c r="AN20" i="67"/>
  <c r="AR20" i="67" s="1"/>
  <c r="AM20" i="67"/>
  <c r="B20" i="67"/>
  <c r="AP19" i="67"/>
  <c r="AN19" i="67"/>
  <c r="AR19" i="67" s="1"/>
  <c r="AM19" i="67"/>
  <c r="B19" i="67"/>
  <c r="AP18" i="67"/>
  <c r="AN18" i="67"/>
  <c r="AQ18" i="67" s="1"/>
  <c r="AM18" i="67"/>
  <c r="B18" i="67"/>
  <c r="AP17" i="67"/>
  <c r="AN17" i="67"/>
  <c r="AR17" i="67" s="1"/>
  <c r="AM17" i="67"/>
  <c r="AK17" i="67"/>
  <c r="AR16" i="67"/>
  <c r="AQ16" i="67"/>
  <c r="AP16" i="67"/>
  <c r="AN16" i="67"/>
  <c r="AM16" i="67"/>
  <c r="B16" i="67"/>
  <c r="AP15" i="67"/>
  <c r="AN15" i="67"/>
  <c r="AR15" i="67" s="1"/>
  <c r="AM15" i="67"/>
  <c r="AR14" i="67"/>
  <c r="AQ14" i="67"/>
  <c r="AP14" i="67"/>
  <c r="AN14" i="67"/>
  <c r="AM14" i="67"/>
  <c r="S14" i="67"/>
  <c r="O14" i="67"/>
  <c r="K14" i="67"/>
  <c r="G14" i="67"/>
  <c r="C14" i="67"/>
  <c r="AR13" i="67"/>
  <c r="AQ13" i="67"/>
  <c r="AP13" i="67"/>
  <c r="AN13" i="67"/>
  <c r="AM13" i="67"/>
  <c r="AR12" i="67"/>
  <c r="AP12" i="67"/>
  <c r="AN12" i="67"/>
  <c r="AQ12" i="67" s="1"/>
  <c r="AM12" i="67"/>
  <c r="AR11" i="67"/>
  <c r="AQ11" i="67"/>
  <c r="AP11" i="67"/>
  <c r="AN11" i="67"/>
  <c r="AM11" i="67"/>
  <c r="S11" i="67"/>
  <c r="O11" i="67"/>
  <c r="K11" i="67"/>
  <c r="G11" i="67"/>
  <c r="C11" i="67"/>
  <c r="AR10" i="67"/>
  <c r="AP10" i="67"/>
  <c r="AQ10" i="67" s="1"/>
  <c r="AN10" i="67"/>
  <c r="AM10" i="67"/>
  <c r="AR9" i="67"/>
  <c r="AQ9" i="67"/>
  <c r="AP9" i="67"/>
  <c r="AN9" i="67"/>
  <c r="AM9" i="67"/>
  <c r="AP8" i="67"/>
  <c r="AN8" i="67"/>
  <c r="AR8" i="67" s="1"/>
  <c r="AM8" i="67"/>
  <c r="AK8" i="67"/>
  <c r="AR7" i="67"/>
  <c r="AP7" i="67"/>
  <c r="AN7" i="67"/>
  <c r="AQ7" i="67" s="1"/>
  <c r="AM7" i="67"/>
  <c r="B7" i="67"/>
  <c r="AR6" i="67"/>
  <c r="AP6" i="67"/>
  <c r="AN6" i="67"/>
  <c r="AQ6" i="67" s="1"/>
  <c r="AM6" i="67"/>
  <c r="B6" i="67"/>
  <c r="AP5" i="67"/>
  <c r="AN5" i="67"/>
  <c r="AR5" i="67" s="1"/>
  <c r="AM5" i="67"/>
  <c r="B5" i="67"/>
  <c r="AP4" i="67"/>
  <c r="AN4" i="67"/>
  <c r="AR4" i="67" s="1"/>
  <c r="AM4" i="67"/>
  <c r="B4" i="67"/>
  <c r="CK3" i="67"/>
  <c r="AR3" i="67"/>
  <c r="AQ3" i="67"/>
  <c r="AT3" i="67" s="1"/>
  <c r="AP3" i="67"/>
  <c r="AN3" i="67"/>
  <c r="AM3" i="67"/>
  <c r="AK3" i="67"/>
  <c r="AQ26" i="67" l="1"/>
  <c r="AQ8" i="67"/>
  <c r="AQ28" i="67"/>
  <c r="AR29" i="67"/>
  <c r="AR25" i="67"/>
  <c r="AQ23" i="67"/>
  <c r="AK25" i="76"/>
  <c r="AK27" i="76"/>
  <c r="AQ17" i="67"/>
  <c r="AT4" i="67"/>
  <c r="AT5" i="67" s="1"/>
  <c r="AT6" i="67" s="1"/>
  <c r="AT7" i="67" s="1"/>
  <c r="AT8" i="67" s="1"/>
  <c r="AT9" i="67" s="1"/>
  <c r="AT10" i="67" s="1"/>
  <c r="AT11" i="67" s="1"/>
  <c r="AT12" i="67" s="1"/>
  <c r="AT13" i="67" s="1"/>
  <c r="AT14" i="67" s="1"/>
  <c r="AT15" i="67" s="1"/>
  <c r="AT16" i="67" s="1"/>
  <c r="AR26" i="67"/>
  <c r="AR18" i="67"/>
  <c r="AQ25" i="67"/>
  <c r="AQ5" i="67"/>
  <c r="AQ20" i="67"/>
  <c r="AQ27" i="67"/>
  <c r="AQ15" i="67"/>
  <c r="AQ29" i="67"/>
  <c r="AQ4" i="67"/>
  <c r="AQ19" i="67"/>
  <c r="AT17" i="67" l="1"/>
  <c r="AT18" i="67" s="1"/>
  <c r="AT19" i="67" s="1"/>
  <c r="AT20" i="67" s="1"/>
  <c r="AT21" i="67" s="1"/>
  <c r="AT22" i="67" s="1"/>
  <c r="AT23" i="67" s="1"/>
  <c r="AT24" i="67" s="1"/>
  <c r="AT25" i="67" s="1"/>
  <c r="AT26" i="67" s="1"/>
  <c r="AT27" i="67" s="1"/>
  <c r="AT28" i="67" s="1"/>
  <c r="AT29" i="67" s="1"/>
  <c r="AT30" i="67" s="1"/>
  <c r="AT31" i="67" s="1"/>
  <c r="AY1" i="67" l="1" a="1"/>
  <c r="AY1" i="67" s="1"/>
  <c r="AY2" i="67" s="1" a="1"/>
  <c r="AY2" i="67" s="1"/>
  <c r="AY3" i="67" l="1"/>
  <c r="D2" i="66" s="1"/>
  <c r="B2" i="66" s="1"/>
  <c r="AO3" i="76" s="1"/>
  <c r="D50" i="7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41024752-2FE8-467F-AB11-8537101725D0}">
      <text>
        <r>
          <rPr>
            <b/>
            <sz val="9"/>
            <color indexed="81"/>
            <rFont val="細明體"/>
            <family val="3"/>
            <charset val="136"/>
          </rPr>
          <t>←
←
←
←
←
←
←
←
←</t>
        </r>
      </text>
    </comment>
    <comment ref="A47" authorId="0" shapeId="0" xr:uid="{BD116C1E-9737-4952-AB86-82605E6599D6}">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9BBD0D19-A7A2-4068-9C10-EF012BEF81FE}">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<sst xmlns="http://schemas.openxmlformats.org/spreadsheetml/2006/main" count="491" uniqueCount="441">
  <si>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</si>
  <si>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</si>
  <si>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</si>
  <si>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</si>
  <si>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</si>
  <si>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</si>
  <si>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</si>
  <si>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</si>
  <si>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</si>
  <si>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</si>
  <si>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</si>
  <si>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</si>
  <si>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</si>
  <si>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</si>
  <si>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</si>
  <si>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</si>
  <si>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</si>
  <si>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</si>
  <si>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</si>
  <si>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</si>
  <si>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</si>
  <si>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</si>
  <si>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</si>
  <si>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</si>
  <si>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</si>
  <si>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</si>
  <si>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</si>
  <si>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</si>
  <si>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</si>
  <si>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</si>
  <si>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</si>
  <si>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</si>
  <si>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</si>
  <si>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</si>
  <si>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</si>
  <si>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</si>
  <si>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</si>
  <si>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</si>
  <si>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</si>
  <si>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</si>
  <si>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</si>
  <si>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</si>
  <si>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</si>
  <si>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</si>
  <si>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</si>
  <si>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</si>
  <si>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</si>
  <si>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</si>
  <si>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</si>
  <si>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</si>
  <si>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</si>
  <si>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</si>
  <si>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</si>
  <si>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</si>
  <si>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</si>
  <si>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</si>
  <si>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</si>
  <si>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</si>
  <si>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</si>
  <si>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</si>
  <si>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</si>
  <si>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</si>
  <si>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</si>
  <si>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</si>
  <si>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</si>
  <si>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</si>
  <si>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</si>
  <si>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</si>
  <si>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</si>
  <si>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</si>
  <si>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</si>
  <si>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</si>
  <si>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</si>
  <si>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</si>
  <si>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</si>
  <si>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</si>
  <si>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</si>
  <si>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</si>
  <si>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</si>
  <si>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</si>
  <si>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</si>
  <si>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</si>
  <si>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</si>
  <si>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</si>
  <si>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</si>
  <si>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</si>
  <si>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</si>
  <si>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</si>
  <si>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</si>
  <si>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</si>
  <si>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</si>
  <si>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</si>
  <si>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</si>
  <si>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</si>
  <si>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</si>
  <si>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</si>
  <si>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</si>
  <si>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</si>
  <si>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</si>
  <si>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</si>
  <si>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</si>
  <si>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</si>
  <si>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</si>
  <si>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</si>
  <si>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</si>
  <si>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</si>
  <si>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</si>
  <si>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</si>
  <si>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</si>
  <si>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</si>
  <si>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</si>
  <si>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</si>
  <si>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</si>
  <si>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</si>
  <si>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</si>
  <si>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</si>
  <si>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</si>
  <si>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</si>
  <si>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</si>
  <si>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</si>
  <si>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</si>
  <si>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</si>
  <si>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</si>
  <si>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</si>
  <si>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</si>
  <si>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</si>
  <si>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</si>
  <si>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</si>
  <si>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</si>
  <si>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</si>
  <si>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</si>
  <si>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</si>
  <si>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</si>
  <si>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</si>
  <si>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</si>
  <si>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</si>
  <si>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</si>
  <si>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</si>
  <si>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</si>
  <si>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</si>
  <si>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</si>
  <si>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</si>
  <si>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</si>
  <si>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</si>
  <si>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</si>
  <si>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</si>
  <si>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</si>
  <si>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</si>
  <si>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</si>
  <si>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</si>
  <si>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</si>
  <si>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</si>
  <si>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</si>
  <si>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</si>
  <si>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</si>
  <si>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</si>
  <si>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</si>
  <si>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</si>
  <si>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</si>
  <si>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</si>
  <si>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</si>
  <si>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</si>
  <si>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</si>
  <si>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</si>
  <si>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</si>
  <si>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</si>
  <si>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</si>
  <si>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</si>
  <si>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</si>
  <si>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</si>
  <si>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</si>
  <si>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</si>
  <si>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</si>
  <si>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</si>
  <si>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</si>
  <si>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</si>
  <si>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</si>
  <si>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</si>
  <si>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</si>
  <si>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</si>
  <si>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</si>
  <si>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</si>
  <si>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</si>
  <si>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</si>
  <si>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</si>
  <si>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</si>
  <si>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</si>
  <si>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</si>
  <si>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</si>
  <si>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</si>
  <si>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</si>
  <si>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</si>
  <si>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</si>
  <si>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</si>
  <si>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</si>
  <si>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</si>
  <si>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</si>
  <si>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</si>
  <si>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</si>
  <si>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</si>
  <si>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</si>
  <si>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</si>
  <si>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</si>
  <si>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</si>
  <si>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</si>
  <si>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</si>
  <si>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</si>
  <si>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</si>
  <si>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</si>
  <si>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</si>
  <si>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</si>
  <si>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</si>
  <si>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</si>
  <si>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</si>
  <si>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</si>
  <si>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</si>
  <si>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</si>
  <si>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</si>
  <si>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</si>
  <si>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</si>
  <si>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</si>
  <si>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</si>
  <si>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</si>
  <si>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</si>
  <si>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</si>
  <si>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</si>
  <si>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</si>
  <si>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</si>
  <si>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</si>
  <si>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</si>
  <si>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</si>
  <si>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</si>
  <si>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</si>
  <si>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</si>
  <si>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</si>
  <si>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</si>
  <si>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</si>
  <si>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</si>
  <si>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</si>
  <si>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</si>
  <si>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</si>
  <si>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</si>
  <si>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</si>
  <si>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</si>
  <si>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</si>
  <si>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</si>
  <si>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</si>
  <si>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</si>
  <si>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</si>
  <si>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</si>
  <si>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</si>
  <si>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</si>
  <si>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</si>
  <si>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</si>
  <si>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</si>
  <si>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</si>
  <si>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</si>
  <si>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</si>
  <si>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</si>
  <si>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</si>
  <si>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</si>
  <si>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</si>
  <si>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</si>
  <si>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</si>
  <si>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</si>
  <si>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</si>
  <si>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</si>
  <si>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</si>
  <si>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</si>
  <si>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</si>
  <si>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</si>
  <si>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</si>
  <si>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</si>
  <si>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</si>
  <si>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</si>
  <si>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</si>
  <si>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</si>
  <si>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</si>
  <si>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</si>
  <si>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</si>
  <si>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</si>
  <si>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</si>
  <si>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</si>
  <si>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</si>
  <si>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</si>
  <si>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</si>
  <si>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</si>
  <si>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</si>
  <si>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</si>
  <si>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</si>
  <si>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</si>
  <si>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</si>
  <si>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</si>
  <si>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</si>
  <si>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</si>
  <si>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</si>
  <si>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</si>
  <si>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</si>
  <si>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</si>
  <si>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Test Required</t>
    <phoneticPr fontId="10" type="noConversion"/>
  </si>
  <si>
    <t>群組1-1</t>
    <phoneticPr fontId="10" type="noConversion"/>
  </si>
  <si>
    <t>群組3</t>
    <phoneticPr fontId="10" type="noConversion"/>
  </si>
  <si>
    <t>群組3-1</t>
    <phoneticPr fontId="10" type="noConversion"/>
  </si>
  <si>
    <t>群組3-3</t>
    <phoneticPr fontId="10" type="noConversion"/>
  </si>
  <si>
    <t>西藥365項定性分析(分析儀器TLC+ LC/MS/MS or GC/MS) NT 7500</t>
    <phoneticPr fontId="10" type="noConversion"/>
  </si>
  <si>
    <t>群組7-1</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</si>
  <si>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</si>
  <si>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Tel: 02-2299-3279 #7122~7124/7129/7131</t>
    <phoneticPr fontId="10" type="noConversion"/>
  </si>
  <si>
    <t>Tel : 04- 2359-1515  #1500~1502/1505</t>
    <phoneticPr fontId="10" type="noConversion"/>
  </si>
  <si>
    <t>Tel : 07-3012121#4804/4805/4809</t>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</si>
  <si>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</si>
  <si>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r>
      <t>超微量工業安全實驗室</t>
    </r>
    <r>
      <rPr>
        <u/>
        <sz val="20"/>
        <color theme="1"/>
        <rFont val="Arial"/>
        <family val="2"/>
      </rPr>
      <t xml:space="preserve">               </t>
    </r>
    <r>
      <rPr>
        <sz val="20"/>
        <color theme="1"/>
        <rFont val="標楷體"/>
        <family val="4"/>
        <charset val="136"/>
      </rPr>
      <t>收</t>
    </r>
  </si>
  <si>
    <t>台灣檢驗科技股份有限公司-健康產業服務</t>
    <phoneticPr fontId="10" type="noConversion"/>
  </si>
  <si>
    <t>SGS Taiwan Ltd. - Health Industry Services</t>
    <phoneticPr fontId="10" type="noConversion"/>
  </si>
  <si>
    <t>#砷 (As),</t>
    <phoneticPr fontId="10" type="noConversion"/>
  </si>
  <si>
    <t>#鉛 (Pb),</t>
    <phoneticPr fontId="10" type="noConversion"/>
  </si>
  <si>
    <t>#鎘 (Cd),</t>
    <phoneticPr fontId="10" type="noConversion"/>
  </si>
  <si>
    <t xml:space="preserve"> #汞 (Hg),</t>
    <phoneticPr fontId="10" type="noConversion"/>
  </si>
  <si>
    <t>#銅 (Cu),</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</si>
  <si>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</si>
  <si>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</si>
  <si>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</si>
  <si>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</si>
  <si>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</si>
  <si>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</si>
  <si>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</si>
  <si>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</si>
  <si>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</si>
  <si>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</si>
  <si>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</si>
  <si>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</si>
  <si>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</si>
  <si>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</si>
  <si>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</si>
  <si>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</si>
  <si>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</si>
  <si>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</si>
  <si>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</si>
  <si>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</si>
  <si>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</si>
  <si>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</si>
  <si>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</si>
  <si>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</si>
  <si>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</si>
  <si>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</si>
  <si>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t>回主頁 Back to Main Page</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</si>
  <si>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</si>
  <si>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</si>
  <si>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</si>
  <si>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</si>
  <si>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</si>
  <si>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</si>
  <si>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 項目前有標示#表示為外部服務項目。★表示為TFDA認證項目。◎表示為TAF認證項目。Items marked with # stands for subcontract. ★ Indicated as TFDA Accreditation Testing Field. ◎ Indicated as TAF Accreditation Testing Field.</t>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</si>
  <si>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</si>
  <si>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</si>
  <si>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群組3-2</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</si>
  <si>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</si>
  <si>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</si>
  <si>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</si>
  <si>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</si>
  <si>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</si>
  <si>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</si>
  <si>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</si>
  <si>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</si>
  <si>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</si>
  <si>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</si>
  <si>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</si>
  <si>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</si>
  <si>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</si>
  <si>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b/>
        <sz val="11"/>
        <color rgb="FF000000"/>
        <rFont val="微軟正黑體"/>
        <family val="2"/>
        <charset val="136"/>
      </rPr>
      <t>簽</t>
    </r>
    <r>
      <rPr>
        <b/>
        <sz val="11"/>
        <color rgb="FF000000"/>
        <rFont val="Microsoft JhengHei"/>
        <family val="2"/>
      </rPr>
      <t>章</t>
    </r>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</si>
  <si>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</si>
  <si>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</si>
  <si>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</si>
  <si>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</si>
  <si>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</si>
  <si>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</si>
  <si>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</si>
  <si>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</si>
  <si>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</si>
  <si>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</si>
  <si>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</si>
  <si>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</si>
  <si>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</si>
  <si>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</si>
  <si>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</si>
  <si>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</si>
  <si>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</si>
  <si>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</si>
  <si>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</si>
  <si>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</si>
  <si>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r>
      <rPr>
        <sz val="9"/>
        <rFont val="微軟正黑體"/>
        <family val="2"/>
        <charset val="136"/>
      </rPr>
      <t>室溫</t>
    </r>
    <r>
      <rPr>
        <b/>
        <sz val="10"/>
        <rFont val="Arial"/>
        <family val="2"/>
      </rPr>
      <t>Room Temperature</t>
    </r>
    <phoneticPr fontId="10"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</si>
  <si>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0"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</si>
  <si>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0" type="noConversion"/>
  </si>
  <si>
    <t>寵物食品</t>
    <phoneticPr fontId="10" type="noConversion"/>
  </si>
  <si>
    <t>公司中文名稱</t>
    <phoneticPr fontId="10" type="noConversion"/>
  </si>
  <si>
    <t>公司英文名稱</t>
    <phoneticPr fontId="10" type="noConversion"/>
  </si>
  <si>
    <t>寵物食品 (Pet Food)：</t>
    <phoneticPr fontId="10" type="noConversion"/>
  </si>
  <si>
    <t>醫療器材委託實驗項目 (Medical Device Test(s)Required)：</t>
    <phoneticPr fontId="10" type="noConversion"/>
  </si>
  <si>
    <r>
      <t xml:space="preserve">1. 微生物 Microorganism: </t>
    </r>
    <r>
      <rPr>
        <b/>
        <sz val="9"/>
        <color rgb="FFFF0000"/>
        <rFont val="微軟正黑體"/>
        <family val="2"/>
        <charset val="136"/>
      </rPr>
      <t>(微生物測試無法以急件或特急件處理)</t>
    </r>
    <phoneticPr fontId="10" type="noConversion"/>
  </si>
  <si>
    <t xml:space="preserve">#沙門氏菌 (Salmonella) NT 1,600           </t>
  </si>
  <si>
    <t>#李斯特菌（Listeria monocytogenes）  NT3,000</t>
  </si>
  <si>
    <t>群組1-2</t>
  </si>
  <si>
    <t xml:space="preserve">#致病性大腸桿菌（Pathogenic Escherichia coli） NT 3,200      </t>
  </si>
  <si>
    <t>群組1-3</t>
  </si>
  <si>
    <t xml:space="preserve">#產氣莢膜梭菌（Clostridium perfringens） NT 3,700           </t>
  </si>
  <si>
    <t>群組1-4</t>
  </si>
  <si>
    <t>2023.09.15</t>
    <phoneticPr fontId="10" type="noConversion"/>
  </si>
  <si>
    <r>
      <t xml:space="preserve">2. 重金屬 Heavy Metals : </t>
    </r>
    <r>
      <rPr>
        <b/>
        <sz val="9"/>
        <color rgb="FFFF0000"/>
        <rFont val="微軟正黑體"/>
        <family val="2"/>
        <charset val="136"/>
      </rPr>
      <t>※ 加測『汞鎘鉛砷銅』以外重金屬元素，每一金屬元素加收 NT500。</t>
    </r>
    <phoneticPr fontId="10" type="noConversion"/>
  </si>
  <si>
    <t>2.1.偵測極限 2 ppm(ICP) 第一個金屬 NT 700，每多加一個金屬加 NT 250</t>
    <phoneticPr fontId="10" type="noConversion"/>
  </si>
  <si>
    <t>(Detection limit 2 ppm (ICP): NT 700 the first metal, NT 250 for each additional metal)</t>
    <phoneticPr fontId="10" type="noConversion"/>
  </si>
  <si>
    <t>2.2.偵測極限 0.01 ppm(ICP/MS) 第一個金屬 NT 1,000，每多加一個金屬加 NT 250</t>
    <phoneticPr fontId="10" type="noConversion"/>
  </si>
  <si>
    <t>(Detection limit 0.01 ppm (ICP/MS): NT 1,000 for the first metal, NT 250 for each additional metal)</t>
    <phoneticPr fontId="10" type="noConversion"/>
  </si>
  <si>
    <t>偵測極限: 使用篩檢方法時，樣品中待測物可被檢測出之最低濃度(量)。Detection limit: The minimum concentration (or amount) of the target analyte in a sample that can be detected using a testing method.</t>
    <phoneticPr fontId="10" type="noConversion"/>
  </si>
  <si>
    <r>
      <rPr>
        <vertAlign val="superscript"/>
        <sz val="9"/>
        <color rgb="FF000000"/>
        <rFont val="微軟正黑體"/>
        <family val="2"/>
        <charset val="136"/>
      </rPr>
      <t>#</t>
    </r>
    <r>
      <rPr>
        <sz val="9"/>
        <color rgb="FF000000"/>
        <rFont val="微軟正黑體"/>
        <family val="2"/>
        <charset val="136"/>
      </rPr>
      <t xml:space="preserve">無機砷 (Inorganic Arsenic) NT4,200  </t>
    </r>
    <phoneticPr fontId="10" type="noConversion"/>
  </si>
  <si>
    <t>3. 常見測項 (Common items)：</t>
    <phoneticPr fontId="10" type="noConversion"/>
  </si>
  <si>
    <t>#總黃麴毒素 (Aflatoxin B1.B2.G1.G2) NT3,200</t>
  </si>
  <si>
    <t>#丙二醇 (1,2-Propylene glycol) NT3,700</t>
  </si>
  <si>
    <t>群組3-2</t>
  </si>
  <si>
    <t xml:space="preserve"> 亞硝酸鈉 (Sodium Nitrite) NT3,500</t>
  </si>
  <si>
    <t>群組3-3</t>
  </si>
  <si>
    <t>#衣索金 (Ethoxyquin) +丁羥甲苯(Butylated hydroxytol-uene, BHT) +丁羥甲醚 (Bu-tylatedhydroxyanisole,BHA) 套裝價 NT4,200</t>
  </si>
  <si>
    <t>群組3-4</t>
  </si>
  <si>
    <t xml:space="preserve">#寵物食品農藥(Analysis of Pesticide Residues for Pet Food) 套裝價 NT6,300 </t>
  </si>
  <si>
    <t>群組3-5</t>
  </si>
  <si>
    <t>#飼料五大營養標示 NT6,500</t>
  </si>
  <si>
    <t>群組3-6</t>
  </si>
  <si>
    <t>#三聚氰胺 (Melamine) NT2,800</t>
  </si>
  <si>
    <t>群組3-7</t>
  </si>
  <si>
    <t>#輻射殘留檢測(131I、134Cs、137Cs) NT2,500</t>
  </si>
  <si>
    <t>群組3-8</t>
  </si>
  <si>
    <t>#評估報告</t>
  </si>
  <si>
    <t>群組3-9</t>
  </si>
  <si>
    <t>4. 其他測項 (Others items)：</t>
    <phoneticPr fontId="10" type="noConversion"/>
  </si>
  <si>
    <t>超微量工業安全實驗室委託試驗申請書- 寵物食品</t>
    <phoneticPr fontId="10" type="noConversion"/>
  </si>
  <si>
    <t>Ultra Trace and Industrial Safety Hygiene Laboratory Application Form - Pet Food</t>
    <phoneticPr fontId="10" type="noConversion"/>
  </si>
  <si>
    <t>2025.07.21</t>
    <phoneticPr fontId="10" type="noConversion"/>
  </si>
  <si>
    <r>
      <t xml:space="preserve">Received amount:
</t>
    </r>
    <r>
      <rPr>
        <b/>
        <sz val="8"/>
        <color theme="1"/>
        <rFont val="Microsoft JhengHei"/>
        <family val="2"/>
        <charset val="136"/>
      </rPr>
      <t>(       同樣品量之單位)</t>
    </r>
    <phoneticPr fontId="10"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</si>
  <si>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</si>
  <si>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</si>
  <si>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0"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</si>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</sst>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5">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b/>
      <sz val="9"/>
      <color rgb="FFFF0000"/>
      <name val="微軟正黑體"/>
      <family val="2"/>
      <charset val="136"/>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10"/>
      <color theme="10"/>
      <name val="微軟正黑體"/>
      <family val="2"/>
      <charset val="136"/>
    </font>
    <font>
      <b/>
      <sz val="9"/>
      <color rgb="FF000000"/>
      <name val="Arial"/>
      <family val="2"/>
      <charset val="136"/>
    </font>
    <font>
      <sz val="10"/>
      <name val="Arial"/>
      <family val="2"/>
      <charset val="136"/>
    </font>
    <font>
      <b/>
      <sz val="8"/>
      <color rgb="FF000000"/>
      <name val="Arial"/>
      <family val="2"/>
      <charset val="136"/>
    </font>
    <font>
      <b/>
      <sz val="9"/>
      <name val="微軟正黑體"/>
      <family val="2"/>
      <charset val="136"/>
    </font>
    <font>
      <sz val="9"/>
      <color rgb="FFFFFFFF"/>
      <name val="微軟正黑體"/>
      <family val="2"/>
      <charset val="136"/>
    </font>
    <font>
      <sz val="10"/>
      <color rgb="FFFF0000"/>
      <name val="微軟正黑體"/>
      <family val="2"/>
      <charset val="136"/>
    </font>
    <font>
      <vertAlign val="superscript"/>
      <sz val="9"/>
      <color rgb="FF000000"/>
      <name val="微軟正黑體"/>
      <family val="2"/>
      <charset val="136"/>
    </font>
    <font>
      <b/>
      <sz val="9"/>
      <color theme="5" tint="0.79998168889431442"/>
      <name val="微軟正黑體"/>
      <family val="2"/>
      <charset val="136"/>
    </font>
    <font>
      <sz val="11"/>
      <color rgb="FFFFFFFF"/>
      <name val="微軟正黑體"/>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s>
  <borders count="13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4">
    <xf numFmtId="0" fontId="0" fillId="0" borderId="0">
      <alignment vertical="center"/>
    </xf>
    <xf numFmtId="0" fontId="68" fillId="0" borderId="0" applyNumberFormat="0" applyFill="0" applyBorder="0" applyAlignment="0" applyProtection="0">
      <alignment vertical="center"/>
    </xf>
    <xf numFmtId="0" fontId="26" fillId="0" borderId="0">
      <alignment vertical="center"/>
    </xf>
    <xf numFmtId="0" fontId="57" fillId="0" borderId="0" applyNumberFormat="0" applyFill="0" applyBorder="0" applyAlignment="0" applyProtection="0">
      <alignment vertical="center"/>
    </xf>
  </cellStyleXfs>
  <cellXfs count="731">
    <xf numFmtId="0" fontId="0" fillId="0" borderId="0" xfId="0">
      <alignment vertical="center"/>
    </xf>
    <xf numFmtId="0" fontId="171" fillId="3" borderId="17" xfId="0" applyFont="1" applyFill="1" applyBorder="1" applyAlignment="1">
      <alignment horizontal="left" vertical="top" wrapText="1" shrinkToFit="1"/>
    </xf>
    <xf numFmtId="0" fontId="0" fillId="0" borderId="0" xfId="0" applyAlignment="1">
      <alignment horizontal="center"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6" fillId="0" borderId="0" xfId="0" applyFont="1">
      <alignment vertical="center"/>
    </xf>
    <xf numFmtId="0" fontId="0" fillId="0" borderId="0" xfId="0" applyAlignment="1">
      <alignment vertical="center" wrapText="1"/>
    </xf>
    <xf numFmtId="0" fontId="74" fillId="2" borderId="0" xfId="0" applyFont="1" applyFill="1" applyProtection="1">
      <alignment vertical="center"/>
      <protection locked="0"/>
    </xf>
    <xf numFmtId="0" fontId="47"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0" fillId="0" borderId="0" xfId="0"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wrapText="1"/>
      <protection locked="0"/>
    </xf>
    <xf numFmtId="0" fontId="70"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0" fillId="3" borderId="0" xfId="0" applyFill="1">
      <alignment vertical="center"/>
    </xf>
    <xf numFmtId="0" fontId="51"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5"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8" fillId="5" borderId="8" xfId="0" applyFont="1" applyFill="1" applyBorder="1" applyAlignment="1" applyProtection="1">
      <alignment vertical="center" textRotation="255"/>
      <protection locked="0"/>
    </xf>
    <xf numFmtId="0" fontId="87" fillId="3" borderId="46" xfId="0" applyFont="1" applyFill="1" applyBorder="1" applyAlignment="1" applyProtection="1">
      <alignment vertical="top"/>
      <protection locked="0"/>
    </xf>
    <xf numFmtId="0" fontId="87"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6" fillId="0" borderId="8" xfId="0" applyNumberFormat="1" applyFont="1" applyBorder="1" applyAlignment="1" applyProtection="1">
      <alignment vertical="top"/>
      <protection locked="0"/>
    </xf>
    <xf numFmtId="176" fontId="76" fillId="0" borderId="0" xfId="0" applyNumberFormat="1" applyFont="1" applyAlignment="1" applyProtection="1">
      <alignment vertical="top"/>
      <protection locked="0"/>
    </xf>
    <xf numFmtId="176" fontId="76" fillId="0" borderId="24" xfId="0" applyNumberFormat="1" applyFont="1" applyBorder="1" applyAlignment="1" applyProtection="1">
      <alignment vertical="top"/>
      <protection locked="0"/>
    </xf>
    <xf numFmtId="49" fontId="81" fillId="0" borderId="8" xfId="0" applyNumberFormat="1" applyFont="1" applyBorder="1" applyAlignment="1" applyProtection="1">
      <alignment vertical="top"/>
      <protection locked="0"/>
    </xf>
    <xf numFmtId="49" fontId="81" fillId="0" borderId="0" xfId="0" applyNumberFormat="1" applyFont="1" applyAlignment="1" applyProtection="1">
      <alignment vertical="top"/>
      <protection locked="0"/>
    </xf>
    <xf numFmtId="49" fontId="81"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1" fillId="0" borderId="12" xfId="0" applyNumberFormat="1" applyFont="1" applyBorder="1" applyAlignment="1" applyProtection="1">
      <alignment vertical="top"/>
      <protection locked="0"/>
    </xf>
    <xf numFmtId="49" fontId="81" fillId="0" borderId="10" xfId="0" applyNumberFormat="1" applyFont="1" applyBorder="1" applyAlignment="1" applyProtection="1">
      <alignment vertical="top"/>
      <protection locked="0"/>
    </xf>
    <xf numFmtId="49" fontId="81"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1" fillId="3" borderId="0" xfId="0" applyFont="1" applyFill="1" applyAlignment="1" applyProtection="1">
      <alignment vertical="top"/>
      <protection locked="0"/>
    </xf>
    <xf numFmtId="0" fontId="72"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75" fillId="0" borderId="0" xfId="0" applyFont="1">
      <alignment vertical="center"/>
    </xf>
    <xf numFmtId="0" fontId="98" fillId="0" borderId="0" xfId="0" applyFont="1">
      <alignment vertical="center"/>
    </xf>
    <xf numFmtId="0" fontId="91"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79"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53" fillId="0" borderId="0" xfId="0" applyFont="1" applyAlignment="1">
      <alignment horizontal="center" vertical="center"/>
    </xf>
    <xf numFmtId="0" fontId="83" fillId="0" borderId="0" xfId="0" applyFont="1">
      <alignment vertical="center"/>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4" fillId="2" borderId="0" xfId="0" applyFont="1" applyFill="1">
      <alignment vertical="center"/>
    </xf>
    <xf numFmtId="0" fontId="69" fillId="0" borderId="0" xfId="0" applyFont="1" applyAlignment="1">
      <alignment vertical="top"/>
    </xf>
    <xf numFmtId="0" fontId="68" fillId="0" borderId="0" xfId="1">
      <alignment vertical="center"/>
    </xf>
    <xf numFmtId="0" fontId="91"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1" fillId="3" borderId="29" xfId="0" applyNumberFormat="1" applyFont="1" applyFill="1" applyBorder="1" applyProtection="1">
      <alignment vertical="center"/>
      <protection locked="0"/>
    </xf>
    <xf numFmtId="49" fontId="81" fillId="3" borderId="54" xfId="0" applyNumberFormat="1" applyFont="1" applyFill="1" applyBorder="1" applyProtection="1">
      <alignment vertical="center"/>
      <protection locked="0"/>
    </xf>
    <xf numFmtId="49" fontId="81"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1" fillId="3" borderId="60" xfId="0" applyNumberFormat="1" applyFont="1" applyFill="1" applyBorder="1" applyProtection="1">
      <alignment vertical="center"/>
      <protection locked="0"/>
    </xf>
    <xf numFmtId="49" fontId="62" fillId="3" borderId="50" xfId="0" applyNumberFormat="1" applyFont="1" applyFill="1" applyBorder="1" applyProtection="1">
      <alignment vertical="center"/>
      <protection locked="0"/>
    </xf>
    <xf numFmtId="49" fontId="62" fillId="3" borderId="51" xfId="0" applyNumberFormat="1" applyFont="1" applyFill="1" applyBorder="1" applyProtection="1">
      <alignment vertical="center"/>
      <protection locked="0"/>
    </xf>
    <xf numFmtId="49" fontId="62" fillId="3" borderId="56" xfId="0" applyNumberFormat="1" applyFont="1" applyFill="1" applyBorder="1" applyProtection="1">
      <alignment vertical="center"/>
      <protection locked="0"/>
    </xf>
    <xf numFmtId="49" fontId="81" fillId="3" borderId="66" xfId="0" applyNumberFormat="1" applyFont="1" applyFill="1" applyBorder="1" applyProtection="1">
      <alignment vertical="center"/>
      <protection locked="0"/>
    </xf>
    <xf numFmtId="49" fontId="81" fillId="3" borderId="51" xfId="0" applyNumberFormat="1" applyFont="1" applyFill="1" applyBorder="1" applyProtection="1">
      <alignment vertical="center"/>
      <protection locked="0"/>
    </xf>
    <xf numFmtId="49" fontId="81" fillId="3" borderId="52" xfId="0" applyNumberFormat="1" applyFont="1" applyFill="1" applyBorder="1" applyProtection="1">
      <alignment vertical="center"/>
      <protection locked="0"/>
    </xf>
    <xf numFmtId="49" fontId="62" fillId="3" borderId="53" xfId="0" applyNumberFormat="1" applyFont="1" applyFill="1" applyBorder="1" applyProtection="1">
      <alignment vertical="center"/>
      <protection locked="0"/>
    </xf>
    <xf numFmtId="49" fontId="62" fillId="3" borderId="54" xfId="0" applyNumberFormat="1" applyFont="1" applyFill="1" applyBorder="1" applyProtection="1">
      <alignment vertical="center"/>
      <protection locked="0"/>
    </xf>
    <xf numFmtId="49" fontId="62" fillId="3" borderId="30" xfId="0" applyNumberFormat="1" applyFont="1" applyFill="1" applyBorder="1" applyProtection="1">
      <alignment vertical="center"/>
      <protection locked="0"/>
    </xf>
    <xf numFmtId="49" fontId="81" fillId="3" borderId="55" xfId="0" applyNumberFormat="1" applyFont="1" applyFill="1" applyBorder="1" applyProtection="1">
      <alignment vertical="center"/>
      <protection locked="0"/>
    </xf>
    <xf numFmtId="49" fontId="62" fillId="3" borderId="15" xfId="0" applyNumberFormat="1" applyFont="1" applyFill="1" applyBorder="1" applyProtection="1">
      <alignment vertical="center"/>
      <protection locked="0"/>
    </xf>
    <xf numFmtId="49" fontId="62" fillId="3" borderId="0" xfId="0" applyNumberFormat="1" applyFont="1" applyFill="1" applyProtection="1">
      <alignment vertical="center"/>
      <protection locked="0"/>
    </xf>
    <xf numFmtId="49" fontId="62"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6" fillId="3" borderId="45" xfId="0" applyNumberFormat="1" applyFont="1" applyFill="1" applyBorder="1" applyProtection="1">
      <alignment vertical="center"/>
      <protection locked="0"/>
    </xf>
    <xf numFmtId="49" fontId="62" fillId="3" borderId="46" xfId="0" applyNumberFormat="1" applyFont="1" applyFill="1" applyBorder="1" applyProtection="1">
      <alignment vertical="center"/>
      <protection locked="0"/>
    </xf>
    <xf numFmtId="49" fontId="62" fillId="3" borderId="47" xfId="0" applyNumberFormat="1" applyFont="1" applyFill="1" applyBorder="1" applyProtection="1">
      <alignment vertical="center"/>
      <protection locked="0"/>
    </xf>
    <xf numFmtId="0" fontId="52" fillId="3" borderId="93" xfId="0" applyFont="1" applyFill="1" applyBorder="1" applyAlignment="1">
      <alignment vertical="center" shrinkToFit="1"/>
    </xf>
    <xf numFmtId="0" fontId="52" fillId="3" borderId="34" xfId="0" applyFont="1" applyFill="1" applyBorder="1" applyAlignment="1">
      <alignment vertical="center" shrinkToFit="1"/>
    </xf>
    <xf numFmtId="0" fontId="52"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2"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1" fillId="3" borderId="44" xfId="0" applyNumberFormat="1" applyFont="1" applyFill="1" applyBorder="1" applyProtection="1">
      <alignment vertical="center"/>
      <protection locked="0"/>
    </xf>
    <xf numFmtId="49" fontId="81" fillId="3" borderId="43" xfId="0" applyNumberFormat="1" applyFont="1" applyFill="1" applyBorder="1" applyProtection="1">
      <alignment vertical="center"/>
      <protection locked="0"/>
    </xf>
    <xf numFmtId="49" fontId="63"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49" fontId="63" fillId="4" borderId="68" xfId="0" applyNumberFormat="1" applyFont="1" applyFill="1" applyBorder="1" applyProtection="1">
      <alignment vertical="center"/>
      <protection locked="0"/>
    </xf>
    <xf numFmtId="49" fontId="63" fillId="4" borderId="69" xfId="0" applyNumberFormat="1" applyFont="1" applyFill="1" applyBorder="1" applyProtection="1">
      <alignment vertical="center"/>
      <protection locked="0"/>
    </xf>
    <xf numFmtId="49" fontId="63"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1"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1"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1" fillId="3" borderId="63" xfId="0" applyNumberFormat="1" applyFont="1" applyFill="1" applyBorder="1" applyProtection="1">
      <alignment vertical="center"/>
      <protection locked="0"/>
    </xf>
    <xf numFmtId="49" fontId="81" fillId="3" borderId="64" xfId="0" applyNumberFormat="1" applyFont="1" applyFill="1" applyBorder="1" applyProtection="1">
      <alignment vertical="center"/>
      <protection locked="0"/>
    </xf>
    <xf numFmtId="49" fontId="81"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1" fillId="3" borderId="65" xfId="0" applyNumberFormat="1" applyFont="1" applyFill="1" applyBorder="1" applyProtection="1">
      <alignment vertical="center"/>
      <protection locked="0"/>
    </xf>
    <xf numFmtId="0" fontId="52" fillId="3" borderId="11" xfId="0" applyFont="1" applyFill="1" applyBorder="1" applyProtection="1">
      <alignment vertical="center"/>
      <protection locked="0"/>
    </xf>
    <xf numFmtId="0" fontId="67"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89"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1"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4"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0" fillId="3" borderId="72" xfId="0" applyFont="1" applyFill="1" applyBorder="1" applyProtection="1">
      <alignment vertical="center"/>
      <protection locked="0"/>
    </xf>
    <xf numFmtId="0" fontId="63" fillId="3" borderId="34" xfId="0" applyFont="1" applyFill="1" applyBorder="1" applyProtection="1">
      <alignment vertical="center"/>
      <protection locked="0"/>
    </xf>
    <xf numFmtId="0" fontId="63"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2" fillId="3" borderId="29" xfId="0" applyFont="1" applyFill="1" applyBorder="1" applyProtection="1">
      <alignment vertical="center"/>
      <protection locked="0"/>
    </xf>
    <xf numFmtId="0" fontId="63" fillId="3" borderId="54" xfId="0" applyFont="1" applyFill="1" applyBorder="1" applyProtection="1">
      <alignment vertical="center"/>
      <protection locked="0"/>
    </xf>
    <xf numFmtId="0" fontId="63"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2"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1"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1" fillId="3" borderId="37" xfId="0" applyNumberFormat="1" applyFont="1" applyFill="1" applyBorder="1" applyProtection="1">
      <alignment vertical="center"/>
      <protection locked="0"/>
    </xf>
    <xf numFmtId="0" fontId="89"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0"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1"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0"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0"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0"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4" fillId="3" borderId="34" xfId="0" applyFont="1" applyFill="1" applyBorder="1" applyAlignment="1">
      <alignment vertical="center" wrapText="1"/>
    </xf>
    <xf numFmtId="0" fontId="64"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5" fillId="3" borderId="34" xfId="0" applyFont="1" applyFill="1" applyBorder="1">
      <alignment vertical="center"/>
    </xf>
    <xf numFmtId="0" fontId="65"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1" fillId="3" borderId="94" xfId="0" applyNumberFormat="1" applyFont="1" applyFill="1" applyBorder="1" applyProtection="1">
      <alignment vertical="center"/>
      <protection locked="0"/>
    </xf>
    <xf numFmtId="0" fontId="84" fillId="3" borderId="45" xfId="0" applyFont="1" applyFill="1" applyBorder="1" applyProtection="1">
      <alignment vertical="center"/>
      <protection locked="0"/>
    </xf>
    <xf numFmtId="0" fontId="84" fillId="3" borderId="46" xfId="0" applyFont="1" applyFill="1" applyBorder="1" applyProtection="1">
      <alignment vertical="center"/>
      <protection locked="0"/>
    </xf>
    <xf numFmtId="0" fontId="84" fillId="4" borderId="25" xfId="0" applyFont="1" applyFill="1" applyBorder="1" applyProtection="1">
      <alignment vertical="center"/>
      <protection locked="0"/>
    </xf>
    <xf numFmtId="0" fontId="84" fillId="4" borderId="10" xfId="0" applyFont="1" applyFill="1" applyBorder="1" applyProtection="1">
      <alignment vertical="center"/>
      <protection locked="0"/>
    </xf>
    <xf numFmtId="0" fontId="84"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2" fillId="3" borderId="83" xfId="0" applyFont="1" applyFill="1" applyBorder="1" applyProtection="1">
      <alignment vertical="center"/>
      <protection locked="0"/>
    </xf>
    <xf numFmtId="0" fontId="82" fillId="3" borderId="64" xfId="0" applyFont="1" applyFill="1" applyBorder="1" applyProtection="1">
      <alignment vertical="center"/>
      <protection locked="0"/>
    </xf>
    <xf numFmtId="0" fontId="82" fillId="3" borderId="67" xfId="0" applyFont="1" applyFill="1" applyBorder="1" applyProtection="1">
      <alignment vertical="center"/>
      <protection locked="0"/>
    </xf>
    <xf numFmtId="0" fontId="78" fillId="3" borderId="63" xfId="0" applyFont="1" applyFill="1" applyBorder="1" applyProtection="1">
      <alignment vertical="center"/>
      <protection locked="0"/>
    </xf>
    <xf numFmtId="0" fontId="78"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2" fillId="3" borderId="54" xfId="0" applyFont="1" applyFill="1" applyBorder="1" applyProtection="1">
      <alignment vertical="center"/>
      <protection locked="0"/>
    </xf>
    <xf numFmtId="0" fontId="80"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2"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2"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2" fillId="3" borderId="76" xfId="0" applyFont="1" applyFill="1" applyBorder="1" applyProtection="1">
      <alignment vertical="center"/>
      <protection locked="0"/>
    </xf>
    <xf numFmtId="0" fontId="65"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2"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5" fillId="3" borderId="0" xfId="0" applyFont="1" applyFill="1" applyAlignment="1">
      <alignment vertical="center" wrapText="1"/>
    </xf>
    <xf numFmtId="0" fontId="5" fillId="3" borderId="24" xfId="0" applyFont="1" applyFill="1" applyBorder="1" applyAlignment="1">
      <alignment vertical="center" wrapText="1"/>
    </xf>
    <xf numFmtId="0" fontId="79" fillId="3" borderId="104"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1" fillId="3" borderId="0" xfId="0" applyFont="1" applyFill="1" applyAlignment="1" applyProtection="1">
      <alignment vertical="center" shrinkToFit="1"/>
      <protection locked="0"/>
    </xf>
    <xf numFmtId="0" fontId="22" fillId="3" borderId="0" xfId="0" applyFont="1" applyFill="1">
      <alignment vertical="center"/>
    </xf>
    <xf numFmtId="0" fontId="81" fillId="3" borderId="3" xfId="0" applyFont="1" applyFill="1" applyBorder="1" applyAlignment="1" applyProtection="1">
      <alignment vertical="center" shrinkToFit="1"/>
      <protection locked="0"/>
    </xf>
    <xf numFmtId="0" fontId="115" fillId="0" borderId="0" xfId="0" applyFont="1" applyAlignment="1" applyProtection="1">
      <alignment horizontal="right" vertical="center" wrapText="1"/>
      <protection locked="0"/>
    </xf>
    <xf numFmtId="0" fontId="116"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2" fillId="3" borderId="17" xfId="0" applyFont="1" applyFill="1" applyBorder="1">
      <alignment vertical="center"/>
    </xf>
    <xf numFmtId="0" fontId="64" fillId="3" borderId="118" xfId="0" applyFont="1" applyFill="1" applyBorder="1">
      <alignment vertical="center"/>
    </xf>
    <xf numFmtId="0" fontId="15" fillId="0" borderId="0" xfId="0" applyFont="1" applyAlignment="1" applyProtection="1">
      <alignment vertical="center" wrapText="1" shrinkToFit="1"/>
      <protection locked="0"/>
    </xf>
    <xf numFmtId="0" fontId="79"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79"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30"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5" fillId="0" borderId="0" xfId="0" applyFont="1" applyAlignment="1" applyProtection="1">
      <alignment vertical="center" wrapText="1"/>
      <protection locked="0"/>
    </xf>
    <xf numFmtId="0" fontId="138" fillId="0" borderId="0" xfId="3" applyFont="1" applyAlignment="1" applyProtection="1">
      <alignment horizontal="right" vertical="center"/>
      <protection locked="0"/>
    </xf>
    <xf numFmtId="0" fontId="139" fillId="0" borderId="0" xfId="3" applyFont="1" applyAlignment="1" applyProtection="1">
      <alignment vertical="center" wrapText="1"/>
    </xf>
    <xf numFmtId="0" fontId="99" fillId="0" borderId="15" xfId="0" applyFont="1" applyBorder="1">
      <alignment vertical="center"/>
    </xf>
    <xf numFmtId="0" fontId="140" fillId="0" borderId="0" xfId="3" applyFont="1" applyAlignment="1" applyProtection="1">
      <alignment horizontal="right" vertical="center"/>
      <protection locked="0"/>
    </xf>
    <xf numFmtId="0" fontId="148" fillId="3" borderId="0" xfId="0" applyFont="1" applyFill="1">
      <alignment vertical="center"/>
    </xf>
    <xf numFmtId="0" fontId="149" fillId="3" borderId="0" xfId="0" applyFont="1" applyFill="1" applyProtection="1">
      <alignment vertical="center"/>
      <protection locked="0"/>
    </xf>
    <xf numFmtId="0" fontId="150" fillId="3" borderId="0" xfId="0" applyFont="1" applyFill="1">
      <alignment vertical="center"/>
    </xf>
    <xf numFmtId="0" fontId="25" fillId="3" borderId="0" xfId="0" applyFont="1" applyFill="1" applyAlignment="1" applyProtection="1">
      <alignment vertical="top" shrinkToFit="1"/>
      <protection locked="0"/>
    </xf>
    <xf numFmtId="0" fontId="56"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47" fillId="0" borderId="0" xfId="0" applyFont="1" applyBorder="1" applyProtection="1">
      <alignment vertical="center"/>
      <protection locked="0"/>
    </xf>
    <xf numFmtId="0" fontId="32" fillId="3" borderId="0" xfId="0" applyFont="1" applyFill="1" applyBorder="1" applyProtection="1">
      <alignment vertical="center"/>
      <protection locked="0"/>
    </xf>
    <xf numFmtId="0" fontId="47" fillId="0" borderId="125" xfId="0" applyFont="1" applyBorder="1" applyProtection="1">
      <alignment vertical="center"/>
      <protection locked="0"/>
    </xf>
    <xf numFmtId="0" fontId="32" fillId="3" borderId="131" xfId="0" applyFont="1" applyFill="1" applyBorder="1" applyProtection="1">
      <alignment vertical="center"/>
      <protection locked="0"/>
    </xf>
    <xf numFmtId="0" fontId="18" fillId="8" borderId="30" xfId="0" applyFont="1" applyFill="1" applyBorder="1" applyAlignment="1">
      <alignment horizontal="right" vertical="center"/>
    </xf>
    <xf numFmtId="0" fontId="23" fillId="3" borderId="34" xfId="0" applyFont="1" applyFill="1" applyBorder="1" applyAlignment="1">
      <alignment vertical="center" shrinkToFit="1"/>
    </xf>
    <xf numFmtId="0" fontId="165" fillId="2" borderId="131" xfId="0" applyFont="1" applyFill="1" applyBorder="1" applyProtection="1">
      <alignment vertical="center"/>
      <protection locked="0"/>
    </xf>
    <xf numFmtId="0" fontId="166" fillId="0" borderId="125" xfId="0" applyFont="1" applyBorder="1" applyProtection="1">
      <alignment vertical="center"/>
      <protection locked="0"/>
    </xf>
    <xf numFmtId="0" fontId="9" fillId="0" borderId="0" xfId="0" applyFont="1" applyBorder="1" applyProtection="1">
      <alignment vertical="center"/>
      <protection locked="0"/>
    </xf>
    <xf numFmtId="0" fontId="9" fillId="0" borderId="131" xfId="0" applyFont="1" applyBorder="1" applyProtection="1">
      <alignment vertical="center"/>
      <protection locked="0"/>
    </xf>
    <xf numFmtId="0" fontId="169" fillId="2" borderId="131" xfId="0" applyFont="1" applyFill="1" applyBorder="1" applyProtection="1">
      <alignment vertical="center"/>
      <protection locked="0"/>
    </xf>
    <xf numFmtId="0" fontId="170" fillId="0" borderId="128" xfId="0" applyFont="1" applyBorder="1" applyProtection="1">
      <alignment vertical="center"/>
      <protection locked="0"/>
    </xf>
    <xf numFmtId="0" fontId="32" fillId="0" borderId="0" xfId="0" applyFont="1" applyProtection="1">
      <alignment vertical="center"/>
      <protection locked="0"/>
    </xf>
    <xf numFmtId="0" fontId="51" fillId="3" borderId="0" xfId="0" applyFont="1" applyFill="1" applyAlignment="1">
      <alignment horizontal="left" vertical="center"/>
    </xf>
    <xf numFmtId="0" fontId="48" fillId="3" borderId="0" xfId="0" applyFont="1" applyFill="1" applyAlignment="1">
      <alignment horizontal="center" vertical="center"/>
    </xf>
    <xf numFmtId="0" fontId="148" fillId="3" borderId="0" xfId="0" applyFont="1" applyFill="1" applyAlignment="1">
      <alignment horizontal="left" vertical="center"/>
    </xf>
    <xf numFmtId="0" fontId="49" fillId="3" borderId="0" xfId="0" applyFont="1" applyFill="1" applyAlignment="1">
      <alignment horizontal="left" vertical="center"/>
    </xf>
    <xf numFmtId="0" fontId="48" fillId="3" borderId="0" xfId="0" applyFont="1" applyFill="1" applyAlignment="1">
      <alignment horizontal="center" vertical="center"/>
    </xf>
    <xf numFmtId="0" fontId="148" fillId="3" borderId="0" xfId="0" applyFont="1" applyFill="1" applyAlignment="1">
      <alignment horizontal="left" vertical="center"/>
    </xf>
    <xf numFmtId="0" fontId="51" fillId="3" borderId="0" xfId="0" applyFont="1" applyFill="1" applyAlignment="1">
      <alignment horizontal="left" vertical="center"/>
    </xf>
    <xf numFmtId="0" fontId="42" fillId="3" borderId="0" xfId="0" applyFont="1" applyFill="1">
      <alignment vertical="center"/>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79" fillId="3" borderId="115" xfId="0" applyFont="1" applyFill="1" applyBorder="1" applyAlignment="1">
      <alignment horizontal="left" vertical="center" shrinkToFit="1"/>
    </xf>
    <xf numFmtId="0" fontId="79"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9" fillId="3" borderId="29" xfId="0" applyFont="1" applyFill="1" applyBorder="1" applyAlignment="1" applyProtection="1">
      <alignment horizontal="left" vertical="center" shrinkToFit="1"/>
      <protection locked="0"/>
    </xf>
    <xf numFmtId="0" fontId="79" fillId="3" borderId="54" xfId="0" applyFont="1" applyFill="1" applyBorder="1" applyAlignment="1" applyProtection="1">
      <alignment horizontal="left" vertical="center" shrinkToFit="1"/>
      <protection locked="0"/>
    </xf>
    <xf numFmtId="0" fontId="79"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79" fillId="3" borderId="73" xfId="0" applyFont="1" applyFill="1" applyBorder="1" applyAlignment="1" applyProtection="1">
      <alignment horizontal="left" vertical="center" shrinkToFit="1"/>
      <protection locked="0"/>
    </xf>
    <xf numFmtId="0" fontId="79" fillId="3" borderId="18" xfId="0" applyFont="1" applyFill="1" applyBorder="1" applyAlignment="1" applyProtection="1">
      <alignment horizontal="left" vertical="center" shrinkToFit="1"/>
      <protection locked="0"/>
    </xf>
    <xf numFmtId="0" fontId="79" fillId="3" borderId="19" xfId="0" applyFont="1" applyFill="1" applyBorder="1" applyAlignment="1" applyProtection="1">
      <alignment horizontal="left" vertical="center" shrinkToFit="1"/>
      <protection locked="0"/>
    </xf>
    <xf numFmtId="0" fontId="72" fillId="3" borderId="0" xfId="3" applyFont="1" applyFill="1" applyBorder="1" applyAlignment="1" applyProtection="1">
      <alignment horizontal="left" vertical="top" wrapText="1"/>
    </xf>
    <xf numFmtId="0" fontId="71" fillId="3" borderId="0" xfId="0" applyFont="1" applyFill="1" applyAlignment="1">
      <alignment horizontal="center" vertical="top" wrapText="1"/>
    </xf>
    <xf numFmtId="0" fontId="71" fillId="3" borderId="108" xfId="0" applyFont="1" applyFill="1" applyBorder="1" applyAlignment="1">
      <alignment horizontal="center" vertical="top" wrapText="1"/>
    </xf>
    <xf numFmtId="0" fontId="94" fillId="3" borderId="0" xfId="0" applyFont="1" applyFill="1" applyAlignment="1">
      <alignment horizontal="left" vertical="top" wrapText="1"/>
    </xf>
    <xf numFmtId="0" fontId="71" fillId="3" borderId="0" xfId="0" applyFont="1" applyFill="1" applyAlignment="1">
      <alignment horizontal="left" vertical="top" wrapText="1"/>
    </xf>
    <xf numFmtId="0" fontId="71" fillId="3" borderId="108" xfId="0" applyFont="1" applyFill="1" applyBorder="1" applyAlignment="1">
      <alignment horizontal="left" vertical="top" wrapText="1"/>
    </xf>
    <xf numFmtId="0" fontId="153" fillId="6" borderId="107" xfId="0" applyFont="1" applyFill="1" applyBorder="1" applyAlignment="1">
      <alignment horizontal="center" vertical="center" textRotation="255" shrinkToFit="1"/>
    </xf>
    <xf numFmtId="0" fontId="20" fillId="6" borderId="20" xfId="0" applyFont="1" applyFill="1" applyBorder="1" applyAlignment="1">
      <alignment horizontal="center" vertical="center" textRotation="255" shrinkToFit="1"/>
    </xf>
    <xf numFmtId="0" fontId="20" fillId="6" borderId="21" xfId="0" applyFont="1" applyFill="1" applyBorder="1" applyAlignment="1">
      <alignment horizontal="center" vertical="center" textRotation="255" shrinkToFit="1"/>
    </xf>
    <xf numFmtId="0" fontId="20" fillId="6" borderId="113" xfId="0" applyFont="1" applyFill="1" applyBorder="1" applyAlignment="1">
      <alignment horizontal="center" vertical="center" textRotation="180" shrinkToFit="1"/>
    </xf>
    <xf numFmtId="0" fontId="20" fillId="6" borderId="108" xfId="0" applyFont="1" applyFill="1" applyBorder="1" applyAlignment="1">
      <alignment horizontal="center" vertical="center" textRotation="180" shrinkToFit="1"/>
    </xf>
    <xf numFmtId="0" fontId="20" fillId="6" borderId="19" xfId="0" applyFont="1" applyFill="1" applyBorder="1" applyAlignment="1">
      <alignment horizontal="center" vertical="center" textRotation="180" shrinkToFit="1"/>
    </xf>
    <xf numFmtId="0" fontId="164" fillId="3" borderId="10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12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2" fillId="3" borderId="124" xfId="0" applyFont="1" applyFill="1" applyBorder="1" applyAlignment="1">
      <alignment horizontal="left" vertical="center"/>
    </xf>
    <xf numFmtId="0" fontId="82" fillId="3" borderId="110" xfId="0" applyFont="1" applyFill="1" applyBorder="1" applyAlignment="1">
      <alignment horizontal="left" vertical="center"/>
    </xf>
    <xf numFmtId="0" fontId="82" fillId="3" borderId="111" xfId="0" applyFont="1" applyFill="1" applyBorder="1" applyAlignment="1">
      <alignment horizontal="left" vertical="center"/>
    </xf>
    <xf numFmtId="0" fontId="78" fillId="3" borderId="109" xfId="0" applyFont="1" applyFill="1" applyBorder="1" applyAlignment="1" applyProtection="1">
      <alignment horizontal="left" vertical="center" shrinkToFit="1"/>
      <protection locked="0"/>
    </xf>
    <xf numFmtId="0" fontId="78" fillId="3" borderId="110" xfId="0" applyFont="1" applyFill="1" applyBorder="1" applyAlignment="1" applyProtection="1">
      <alignment horizontal="left" vertical="center" shrinkToFit="1"/>
      <protection locked="0"/>
    </xf>
    <xf numFmtId="0" fontId="78" fillId="3" borderId="112" xfId="0" applyFont="1" applyFill="1" applyBorder="1" applyAlignment="1" applyProtection="1">
      <alignment horizontal="left" vertical="center" shrinkToFit="1"/>
      <protection locked="0"/>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95" fillId="0" borderId="0" xfId="0" applyNumberFormat="1" applyFont="1" applyAlignment="1" applyProtection="1">
      <alignment horizontal="left" vertical="top" wrapText="1"/>
      <protection locked="0"/>
    </xf>
    <xf numFmtId="49" fontId="95" fillId="0" borderId="108" xfId="0" applyNumberFormat="1" applyFont="1" applyBorder="1" applyAlignment="1" applyProtection="1">
      <alignment horizontal="left" vertical="top" wrapText="1"/>
      <protection locked="0"/>
    </xf>
    <xf numFmtId="0" fontId="95" fillId="0" borderId="0" xfId="0" applyFont="1" applyAlignment="1">
      <alignment horizontal="left" vertical="top" wrapText="1"/>
    </xf>
    <xf numFmtId="0" fontId="95" fillId="0" borderId="108" xfId="0" applyFont="1" applyBorder="1" applyAlignment="1">
      <alignment horizontal="left" vertical="top" wrapText="1"/>
    </xf>
    <xf numFmtId="0" fontId="95" fillId="0" borderId="18" xfId="0" applyFont="1" applyBorder="1" applyAlignment="1">
      <alignment horizontal="left" vertical="top" wrapText="1"/>
    </xf>
    <xf numFmtId="0" fontId="95" fillId="0" borderId="19" xfId="0" applyFont="1" applyBorder="1" applyAlignment="1">
      <alignment horizontal="left" vertical="top" wrapText="1"/>
    </xf>
    <xf numFmtId="0" fontId="119" fillId="3" borderId="107" xfId="0" applyFont="1" applyFill="1" applyBorder="1" applyAlignment="1">
      <alignment horizontal="left" vertical="center"/>
    </xf>
    <xf numFmtId="0" fontId="119" fillId="3" borderId="17" xfId="0" applyFont="1" applyFill="1" applyBorder="1" applyAlignment="1">
      <alignment horizontal="left" vertical="center"/>
    </xf>
    <xf numFmtId="0" fontId="119" fillId="3" borderId="113" xfId="0" applyFont="1" applyFill="1" applyBorder="1" applyAlignment="1">
      <alignment horizontal="left" vertical="center"/>
    </xf>
    <xf numFmtId="0" fontId="20" fillId="6" borderId="107" xfId="0" applyFont="1" applyFill="1" applyBorder="1" applyAlignment="1">
      <alignment horizontal="center" vertical="center" textRotation="255" shrinkToFit="1"/>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173" fillId="3" borderId="34" xfId="0" applyFont="1" applyFill="1" applyBorder="1" applyAlignment="1">
      <alignment horizontal="left" vertical="center" wrapText="1"/>
    </xf>
    <xf numFmtId="0" fontId="173" fillId="3" borderId="94" xfId="0" applyFont="1" applyFill="1" applyBorder="1" applyAlignment="1">
      <alignment horizontal="left" vertical="center" wrapText="1"/>
    </xf>
    <xf numFmtId="0" fontId="173" fillId="3" borderId="102" xfId="0" applyFont="1" applyFill="1" applyBorder="1" applyAlignment="1">
      <alignment horizontal="left" vertical="center" wrapText="1"/>
    </xf>
    <xf numFmtId="0" fontId="173" fillId="3" borderId="103" xfId="0" applyFont="1" applyFill="1" applyBorder="1" applyAlignment="1">
      <alignment horizontal="left" vertical="center" wrapText="1"/>
    </xf>
    <xf numFmtId="0" fontId="17" fillId="8" borderId="34" xfId="0" applyFont="1" applyFill="1" applyBorder="1" applyAlignment="1">
      <alignment horizontal="left" vertical="center"/>
    </xf>
    <xf numFmtId="0" fontId="18" fillId="8" borderId="34" xfId="0" applyFont="1" applyFill="1" applyBorder="1" applyAlignment="1">
      <alignment horizontal="left" vertical="center"/>
    </xf>
    <xf numFmtId="49" fontId="95" fillId="3" borderId="29" xfId="0" applyNumberFormat="1" applyFont="1" applyFill="1" applyBorder="1" applyAlignment="1" applyProtection="1">
      <alignment horizontal="left" vertical="center" shrinkToFit="1"/>
      <protection locked="0"/>
    </xf>
    <xf numFmtId="49" fontId="95" fillId="3" borderId="54" xfId="0" applyNumberFormat="1" applyFont="1" applyFill="1" applyBorder="1" applyAlignment="1" applyProtection="1">
      <alignment horizontal="left" vertical="center" shrinkToFit="1"/>
      <protection locked="0"/>
    </xf>
    <xf numFmtId="49" fontId="95" fillId="3" borderId="55" xfId="0" applyNumberFormat="1" applyFont="1" applyFill="1" applyBorder="1" applyAlignment="1" applyProtection="1">
      <alignment horizontal="left" vertical="center" shrinkToFit="1"/>
      <protection locked="0"/>
    </xf>
    <xf numFmtId="0" fontId="18" fillId="8" borderId="30" xfId="0" applyFont="1" applyFill="1" applyBorder="1" applyAlignment="1">
      <alignment horizontal="right" vertical="center"/>
    </xf>
    <xf numFmtId="0" fontId="17" fillId="8" borderId="34" xfId="0" applyFont="1" applyFill="1" applyBorder="1" applyAlignment="1">
      <alignment horizontal="left" vertical="center" wrapText="1"/>
    </xf>
    <xf numFmtId="0" fontId="18" fillId="8" borderId="34"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2" fillId="3" borderId="34" xfId="0" applyFont="1" applyFill="1" applyBorder="1" applyAlignment="1">
      <alignment vertical="center" wrapText="1"/>
    </xf>
    <xf numFmtId="0" fontId="88" fillId="6" borderId="107" xfId="0" applyFont="1" applyFill="1" applyBorder="1" applyAlignment="1">
      <alignment horizontal="center" vertical="center" textRotation="255" shrinkToFit="1"/>
    </xf>
    <xf numFmtId="0" fontId="18" fillId="8" borderId="116" xfId="0" applyFont="1" applyFill="1" applyBorder="1" applyAlignment="1">
      <alignment horizontal="right" vertical="center"/>
    </xf>
    <xf numFmtId="0" fontId="17" fillId="8" borderId="118" xfId="0" applyFont="1" applyFill="1" applyBorder="1" applyAlignment="1">
      <alignment horizontal="left" vertical="center" wrapText="1"/>
    </xf>
    <xf numFmtId="0" fontId="18" fillId="8" borderId="118" xfId="0" applyFont="1" applyFill="1" applyBorder="1" applyAlignment="1">
      <alignment horizontal="left" vertical="center" wrapText="1"/>
    </xf>
    <xf numFmtId="49" fontId="95" fillId="3" borderId="118" xfId="0" applyNumberFormat="1" applyFont="1" applyFill="1" applyBorder="1" applyAlignment="1" applyProtection="1">
      <alignment horizontal="left" vertical="center" wrapText="1"/>
      <protection locked="0"/>
    </xf>
    <xf numFmtId="49" fontId="95" fillId="3" borderId="114" xfId="0" applyNumberFormat="1" applyFont="1" applyFill="1" applyBorder="1" applyAlignment="1" applyProtection="1">
      <alignment horizontal="left" vertical="center" wrapText="1"/>
      <protection locked="0"/>
    </xf>
    <xf numFmtId="49" fontId="95" fillId="3" borderId="34" xfId="0" applyNumberFormat="1" applyFont="1" applyFill="1" applyBorder="1" applyAlignment="1" applyProtection="1">
      <alignment horizontal="left" vertical="center" wrapText="1"/>
      <protection locked="0"/>
    </xf>
    <xf numFmtId="49" fontId="95" fillId="3" borderId="29" xfId="0" applyNumberFormat="1" applyFont="1" applyFill="1" applyBorder="1" applyAlignment="1" applyProtection="1">
      <alignment horizontal="left" vertical="center" wrapText="1"/>
      <protection locked="0"/>
    </xf>
    <xf numFmtId="0" fontId="17" fillId="8" borderId="90" xfId="0" applyFont="1" applyFill="1" applyBorder="1" applyAlignment="1">
      <alignment horizontal="left" vertical="center" wrapText="1"/>
    </xf>
    <xf numFmtId="0" fontId="18" fillId="8" borderId="91" xfId="0" applyFont="1" applyFill="1" applyBorder="1" applyAlignment="1">
      <alignment horizontal="left" vertical="center" wrapText="1"/>
    </xf>
    <xf numFmtId="0" fontId="18" fillId="8" borderId="93"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49" fontId="95" fillId="3" borderId="34" xfId="0" applyNumberFormat="1" applyFont="1" applyFill="1" applyBorder="1" applyAlignment="1" applyProtection="1">
      <alignment horizontal="left" vertical="center" shrinkToFit="1"/>
      <protection locked="0"/>
    </xf>
    <xf numFmtId="0" fontId="17" fillId="8" borderId="93" xfId="0" applyFont="1" applyFill="1" applyBorder="1" applyAlignment="1">
      <alignment horizontal="left" vertical="center" wrapText="1"/>
    </xf>
    <xf numFmtId="0" fontId="18" fillId="8" borderId="101" xfId="0" applyFont="1" applyFill="1" applyBorder="1" applyAlignment="1">
      <alignment horizontal="left" vertical="center" wrapText="1"/>
    </xf>
    <xf numFmtId="0" fontId="18" fillId="8"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5" fillId="3" borderId="119" xfId="0" applyNumberFormat="1" applyFont="1" applyFill="1" applyBorder="1" applyAlignment="1" applyProtection="1">
      <alignment horizontal="left" vertical="center" shrinkToFit="1"/>
      <protection locked="0"/>
    </xf>
    <xf numFmtId="0" fontId="141" fillId="3" borderId="46" xfId="0" applyFont="1" applyFill="1" applyBorder="1" applyAlignment="1">
      <alignment horizontal="left" vertical="center" wrapText="1"/>
    </xf>
    <xf numFmtId="0" fontId="84" fillId="3" borderId="46" xfId="0" applyFont="1" applyFill="1" applyBorder="1" applyAlignment="1">
      <alignment horizontal="left" vertical="center" wrapText="1"/>
    </xf>
    <xf numFmtId="0" fontId="84" fillId="3" borderId="122" xfId="0" applyFont="1" applyFill="1" applyBorder="1" applyAlignment="1">
      <alignment horizontal="left" vertical="center" wrapText="1"/>
    </xf>
    <xf numFmtId="0" fontId="141" fillId="4" borderId="18" xfId="0" applyFont="1" applyFill="1" applyBorder="1" applyAlignment="1">
      <alignment vertical="center" wrapText="1"/>
    </xf>
    <xf numFmtId="0" fontId="84" fillId="4" borderId="18" xfId="0" applyFont="1" applyFill="1" applyBorder="1" applyAlignment="1">
      <alignment vertical="center" wrapText="1"/>
    </xf>
    <xf numFmtId="0" fontId="84" fillId="4" borderId="19" xfId="0" applyFont="1" applyFill="1" applyBorder="1" applyAlignment="1">
      <alignment vertical="center" wrapText="1"/>
    </xf>
    <xf numFmtId="0" fontId="22" fillId="3" borderId="29"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5"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1"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63" fillId="3" borderId="34" xfId="0" applyFont="1" applyFill="1" applyBorder="1" applyAlignment="1">
      <alignment vertical="center" wrapText="1"/>
    </xf>
    <xf numFmtId="0" fontId="131"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117" fillId="0" borderId="0" xfId="3" applyFont="1" applyAlignment="1" applyProtection="1">
      <alignment horizontal="right" vertical="center" wrapText="1"/>
      <protection locked="0"/>
    </xf>
    <xf numFmtId="0" fontId="17" fillId="8" borderId="30" xfId="0" applyFont="1" applyFill="1" applyBorder="1" applyAlignment="1">
      <alignment vertical="center" shrinkToFit="1"/>
    </xf>
    <xf numFmtId="0" fontId="18" fillId="8"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17" fillId="8" borderId="116" xfId="0" applyFont="1" applyFill="1" applyBorder="1" applyAlignment="1">
      <alignment horizontal="left" vertical="center" shrinkToFit="1"/>
    </xf>
    <xf numFmtId="0" fontId="18" fillId="8"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2" fillId="3" borderId="29" xfId="0" applyFont="1" applyFill="1" applyBorder="1" applyAlignment="1">
      <alignment horizontal="left" vertical="center" shrinkToFit="1"/>
    </xf>
    <xf numFmtId="0" fontId="63" fillId="3" borderId="54"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5" fillId="0" borderId="29" xfId="0" applyFont="1" applyBorder="1" applyAlignment="1">
      <alignment horizontal="center" vertical="center" shrinkToFit="1"/>
    </xf>
    <xf numFmtId="0" fontId="95" fillId="0" borderId="54" xfId="0" applyFont="1" applyBorder="1" applyAlignment="1">
      <alignment horizontal="center" vertical="center" shrinkToFit="1"/>
    </xf>
    <xf numFmtId="0" fontId="95" fillId="0" borderId="79" xfId="0" applyFont="1" applyBorder="1" applyAlignment="1">
      <alignment horizontal="center" vertical="center" shrinkToFit="1"/>
    </xf>
    <xf numFmtId="0" fontId="23" fillId="3" borderId="79" xfId="0" applyFont="1" applyFill="1" applyBorder="1" applyAlignment="1">
      <alignment horizontal="left" vertical="center" shrinkToFit="1"/>
    </xf>
    <xf numFmtId="0" fontId="18" fillId="8" borderId="46" xfId="0" applyFont="1" applyFill="1" applyBorder="1" applyAlignment="1">
      <alignment horizontal="left" vertical="center" shrinkToFit="1"/>
    </xf>
    <xf numFmtId="0" fontId="18" fillId="8" borderId="97" xfId="0" applyFont="1" applyFill="1" applyBorder="1" applyAlignment="1">
      <alignment horizontal="left" vertical="center" shrinkToFit="1"/>
    </xf>
    <xf numFmtId="0" fontId="18" fillId="8" borderId="44" xfId="0" applyFont="1" applyFill="1" applyBorder="1" applyAlignment="1">
      <alignment horizontal="left" vertical="center" shrinkToFit="1"/>
    </xf>
    <xf numFmtId="0" fontId="18" fillId="8"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31" fillId="6" borderId="20" xfId="0" applyFont="1" applyFill="1" applyBorder="1" applyAlignment="1">
      <alignment horizontal="center" vertical="center" textRotation="255" shrinkToFit="1"/>
    </xf>
    <xf numFmtId="0" fontId="31" fillId="6" borderId="21" xfId="0" applyFont="1" applyFill="1" applyBorder="1" applyAlignment="1">
      <alignment horizontal="center" vertical="center" textRotation="255" shrinkToFit="1"/>
    </xf>
    <xf numFmtId="0" fontId="67"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89" fillId="3" borderId="114" xfId="0" applyFont="1" applyFill="1" applyBorder="1" applyAlignment="1">
      <alignment horizontal="left" vertical="center" shrinkToFit="1"/>
    </xf>
    <xf numFmtId="0" fontId="89" fillId="3" borderId="115" xfId="0" applyFont="1" applyFill="1" applyBorder="1" applyAlignment="1">
      <alignment horizontal="left" vertical="center" shrinkToFit="1"/>
    </xf>
    <xf numFmtId="0" fontId="89" fillId="3" borderId="117" xfId="0" applyFont="1" applyFill="1" applyBorder="1" applyAlignment="1">
      <alignment horizontal="left" vertical="center" shrinkToFit="1"/>
    </xf>
    <xf numFmtId="0" fontId="17" fillId="8" borderId="54" xfId="0" applyFont="1" applyFill="1" applyBorder="1" applyAlignment="1">
      <alignment vertical="center" shrinkToFit="1"/>
    </xf>
    <xf numFmtId="0" fontId="18" fillId="8"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56" fillId="8" borderId="44" xfId="0" applyFont="1" applyFill="1" applyBorder="1" applyAlignment="1">
      <alignment horizontal="left" vertical="center" shrinkToFit="1"/>
    </xf>
    <xf numFmtId="49" fontId="95" fillId="3" borderId="77" xfId="0" applyNumberFormat="1" applyFont="1" applyFill="1" applyBorder="1" applyAlignment="1" applyProtection="1">
      <alignment horizontal="left" vertical="center" shrinkToFit="1"/>
      <protection locked="0"/>
    </xf>
    <xf numFmtId="49" fontId="95" fillId="3" borderId="44" xfId="0" applyNumberFormat="1" applyFont="1" applyFill="1" applyBorder="1" applyAlignment="1" applyProtection="1">
      <alignment horizontal="left" vertical="center" shrinkToFit="1"/>
      <protection locked="0"/>
    </xf>
    <xf numFmtId="49" fontId="95" fillId="3" borderId="78" xfId="0" applyNumberFormat="1" applyFont="1" applyFill="1" applyBorder="1" applyAlignment="1" applyProtection="1">
      <alignment horizontal="left" vertical="center" shrinkToFit="1"/>
      <protection locked="0"/>
    </xf>
    <xf numFmtId="0" fontId="17" fillId="8" borderId="18" xfId="0" applyFont="1" applyFill="1" applyBorder="1" applyAlignment="1">
      <alignment vertical="center" shrinkToFit="1"/>
    </xf>
    <xf numFmtId="0" fontId="18" fillId="8" borderId="18" xfId="0" applyFont="1" applyFill="1" applyBorder="1" applyAlignment="1">
      <alignment vertical="center" shrinkToFit="1"/>
    </xf>
    <xf numFmtId="49" fontId="161" fillId="3" borderId="109" xfId="3" applyNumberFormat="1" applyFont="1" applyFill="1" applyBorder="1" applyAlignment="1" applyProtection="1">
      <alignment horizontal="left" vertical="center" shrinkToFit="1"/>
      <protection locked="0"/>
    </xf>
    <xf numFmtId="49" fontId="161" fillId="3" borderId="110" xfId="3" applyNumberFormat="1" applyFont="1" applyFill="1" applyBorder="1" applyAlignment="1" applyProtection="1">
      <alignment horizontal="left" vertical="center" shrinkToFit="1"/>
      <protection locked="0"/>
    </xf>
    <xf numFmtId="49" fontId="161" fillId="3" borderId="111" xfId="3" applyNumberFormat="1" applyFont="1" applyFill="1" applyBorder="1" applyAlignment="1" applyProtection="1">
      <alignment horizontal="left" vertical="center" shrinkToFit="1"/>
      <protection locked="0"/>
    </xf>
    <xf numFmtId="0" fontId="56" fillId="8" borderId="109" xfId="0" applyFont="1" applyFill="1" applyBorder="1" applyAlignment="1">
      <alignment horizontal="left" vertical="center" shrinkToFit="1"/>
    </xf>
    <xf numFmtId="0" fontId="56" fillId="8" borderId="110" xfId="0" applyFont="1" applyFill="1" applyBorder="1" applyAlignment="1">
      <alignment horizontal="left" vertical="center" shrinkToFit="1"/>
    </xf>
    <xf numFmtId="49" fontId="95" fillId="3" borderId="109" xfId="0" applyNumberFormat="1" applyFont="1" applyFill="1" applyBorder="1" applyAlignment="1" applyProtection="1">
      <alignment horizontal="left" vertical="center" shrinkToFit="1"/>
      <protection locked="0"/>
    </xf>
    <xf numFmtId="49" fontId="95" fillId="3" borderId="110" xfId="0" applyNumberFormat="1" applyFont="1" applyFill="1" applyBorder="1" applyAlignment="1" applyProtection="1">
      <alignment horizontal="left" vertical="center" shrinkToFit="1"/>
      <protection locked="0"/>
    </xf>
    <xf numFmtId="49" fontId="95" fillId="3" borderId="112" xfId="0" applyNumberFormat="1" applyFont="1" applyFill="1" applyBorder="1" applyAlignment="1" applyProtection="1">
      <alignment horizontal="left" vertical="center" shrinkToFit="1"/>
      <protection locked="0"/>
    </xf>
    <xf numFmtId="0" fontId="17" fillId="8" borderId="44" xfId="0" applyFont="1" applyFill="1" applyBorder="1" applyAlignment="1">
      <alignment vertical="center" shrinkToFit="1"/>
    </xf>
    <xf numFmtId="0" fontId="18" fillId="8" borderId="44" xfId="0" applyFont="1" applyFill="1" applyBorder="1" applyAlignment="1">
      <alignment vertical="center" shrinkToFit="1"/>
    </xf>
    <xf numFmtId="0" fontId="96" fillId="8" borderId="77" xfId="0" applyFont="1" applyFill="1" applyBorder="1" applyAlignment="1">
      <alignment horizontal="left" vertical="center" shrinkToFit="1"/>
    </xf>
    <xf numFmtId="0" fontId="56" fillId="8" borderId="76" xfId="0" applyFont="1" applyFill="1" applyBorder="1" applyAlignment="1">
      <alignment horizontal="left" vertical="center" shrinkToFit="1"/>
    </xf>
    <xf numFmtId="49" fontId="95" fillId="3" borderId="76" xfId="0" applyNumberFormat="1" applyFont="1" applyFill="1" applyBorder="1" applyAlignment="1" applyProtection="1">
      <alignment horizontal="left" vertical="center" shrinkToFit="1"/>
      <protection locked="0"/>
    </xf>
    <xf numFmtId="0" fontId="56" fillId="8" borderId="77" xfId="0" applyFont="1" applyFill="1" applyBorder="1" applyAlignment="1">
      <alignment horizontal="left" vertical="center" shrinkToFit="1"/>
    </xf>
    <xf numFmtId="0" fontId="96" fillId="8" borderId="109" xfId="0" applyFont="1" applyFill="1" applyBorder="1" applyAlignment="1">
      <alignment horizontal="left" vertical="center" shrinkToFit="1"/>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10" fillId="3" borderId="105" xfId="0" applyFont="1" applyFill="1" applyBorder="1" applyAlignment="1" applyProtection="1">
      <alignment horizontal="center" vertical="center" shrinkToFit="1"/>
      <protection locked="0"/>
    </xf>
    <xf numFmtId="0" fontId="110" fillId="3" borderId="104" xfId="0" applyFont="1" applyFill="1" applyBorder="1" applyAlignment="1" applyProtection="1">
      <alignment horizontal="center" vertical="center" shrinkToFit="1"/>
      <protection locked="0"/>
    </xf>
    <xf numFmtId="0" fontId="110" fillId="3" borderId="106" xfId="0" applyFont="1" applyFill="1" applyBorder="1" applyAlignment="1" applyProtection="1">
      <alignment horizontal="center" vertical="center" shrinkToFit="1"/>
      <protection locked="0"/>
    </xf>
    <xf numFmtId="0" fontId="20" fillId="6" borderId="107" xfId="0" applyFont="1" applyFill="1" applyBorder="1" applyAlignment="1">
      <alignment horizontal="left" vertical="center" textRotation="255" shrinkToFit="1"/>
    </xf>
    <xf numFmtId="0" fontId="31" fillId="6" borderId="20" xfId="0" applyFont="1" applyFill="1" applyBorder="1" applyAlignment="1">
      <alignment horizontal="left" vertical="center" textRotation="255" shrinkToFit="1"/>
    </xf>
    <xf numFmtId="0" fontId="31" fillId="6" borderId="21" xfId="0" applyFont="1" applyFill="1" applyBorder="1" applyAlignment="1">
      <alignment horizontal="left" vertical="center" textRotation="255" shrinkToFit="1"/>
    </xf>
    <xf numFmtId="0" fontId="20" fillId="6" borderId="17" xfId="0" applyFont="1" applyFill="1" applyBorder="1" applyAlignment="1">
      <alignment horizontal="center" vertical="center" textRotation="180" shrinkToFit="1"/>
    </xf>
    <xf numFmtId="0" fontId="20" fillId="6" borderId="0" xfId="0" applyFont="1" applyFill="1" applyAlignment="1">
      <alignment horizontal="center" vertical="center" textRotation="180" shrinkToFit="1"/>
    </xf>
    <xf numFmtId="0" fontId="66" fillId="7" borderId="50" xfId="0" applyFont="1" applyFill="1" applyBorder="1" applyAlignment="1">
      <alignment vertical="center" shrinkToFit="1"/>
    </xf>
    <xf numFmtId="0" fontId="62" fillId="7" borderId="51" xfId="0" applyFont="1" applyFill="1" applyBorder="1" applyAlignment="1">
      <alignment vertical="center" shrinkToFit="1"/>
    </xf>
    <xf numFmtId="0" fontId="62" fillId="7" borderId="56" xfId="0" applyFont="1" applyFill="1" applyBorder="1" applyAlignment="1">
      <alignment vertical="center" shrinkToFit="1"/>
    </xf>
    <xf numFmtId="49" fontId="95" fillId="3" borderId="51" xfId="0" applyNumberFormat="1" applyFont="1" applyFill="1" applyBorder="1" applyAlignment="1" applyProtection="1">
      <alignment horizontal="left" vertical="center" shrinkToFit="1"/>
      <protection locked="0"/>
    </xf>
    <xf numFmtId="49" fontId="95" fillId="3" borderId="52" xfId="0" applyNumberFormat="1" applyFont="1" applyFill="1" applyBorder="1" applyAlignment="1" applyProtection="1">
      <alignment horizontal="left" vertical="center" shrinkToFit="1"/>
      <protection locked="0"/>
    </xf>
    <xf numFmtId="0" fontId="66" fillId="8" borderId="53" xfId="0" applyFont="1" applyFill="1" applyBorder="1" applyAlignment="1">
      <alignment vertical="center" shrinkToFit="1"/>
    </xf>
    <xf numFmtId="0" fontId="62" fillId="8" borderId="54" xfId="0" applyFont="1" applyFill="1" applyBorder="1" applyAlignment="1">
      <alignment vertical="center" shrinkToFit="1"/>
    </xf>
    <xf numFmtId="0" fontId="62" fillId="8" borderId="30" xfId="0" applyFont="1" applyFill="1" applyBorder="1" applyAlignment="1">
      <alignment vertical="center" shrinkToFit="1"/>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7"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2" fillId="8" borderId="53" xfId="0" applyFont="1" applyFill="1" applyBorder="1" applyAlignment="1">
      <alignment vertical="center" shrinkToFit="1"/>
    </xf>
    <xf numFmtId="0" fontId="12" fillId="8" borderId="54" xfId="0" applyFont="1" applyFill="1" applyBorder="1" applyAlignment="1">
      <alignment vertical="center" shrinkToFit="1"/>
    </xf>
    <xf numFmtId="0" fontId="12" fillId="8" borderId="30" xfId="0" applyFont="1" applyFill="1" applyBorder="1" applyAlignment="1">
      <alignment vertical="center" shrinkToFit="1"/>
    </xf>
    <xf numFmtId="49" fontId="95" fillId="3" borderId="43" xfId="0" applyNumberFormat="1" applyFont="1" applyFill="1" applyBorder="1" applyAlignment="1" applyProtection="1">
      <alignment horizontal="left" vertical="center" shrinkToFit="1"/>
      <protection locked="0"/>
    </xf>
    <xf numFmtId="49" fontId="95" fillId="3" borderId="30" xfId="0" applyNumberFormat="1" applyFont="1" applyFill="1" applyBorder="1" applyAlignment="1" applyProtection="1">
      <alignment horizontal="left" vertical="center" shrinkToFit="1"/>
      <protection locked="0"/>
    </xf>
    <xf numFmtId="0" fontId="96" fillId="8" borderId="29" xfId="0" applyFont="1" applyFill="1" applyBorder="1" applyAlignment="1">
      <alignment horizontal="left" vertical="center" shrinkToFit="1"/>
    </xf>
    <xf numFmtId="0" fontId="56" fillId="8" borderId="54" xfId="0" applyFont="1" applyFill="1" applyBorder="1" applyAlignment="1">
      <alignment horizontal="left" vertical="center" shrinkToFit="1"/>
    </xf>
    <xf numFmtId="0" fontId="56" fillId="8" borderId="30" xfId="0" applyFont="1" applyFill="1" applyBorder="1" applyAlignment="1">
      <alignment horizontal="left" vertical="center" shrinkToFit="1"/>
    </xf>
    <xf numFmtId="0" fontId="66" fillId="8" borderId="45" xfId="0" applyFont="1" applyFill="1" applyBorder="1" applyAlignment="1">
      <alignment horizontal="left" vertical="center" shrinkToFit="1"/>
    </xf>
    <xf numFmtId="0" fontId="62" fillId="8" borderId="46" xfId="0" applyFont="1" applyFill="1" applyBorder="1" applyAlignment="1">
      <alignment horizontal="left" vertical="center" shrinkToFit="1"/>
    </xf>
    <xf numFmtId="0" fontId="62" fillId="8" borderId="47" xfId="0" applyFont="1" applyFill="1" applyBorder="1" applyAlignment="1">
      <alignment horizontal="left" vertical="center" shrinkToFit="1"/>
    </xf>
    <xf numFmtId="0" fontId="53" fillId="0" borderId="126" xfId="0" applyFont="1" applyBorder="1" applyAlignment="1" applyProtection="1">
      <alignment horizontal="center" vertical="center" wrapText="1"/>
      <protection locked="0"/>
    </xf>
    <xf numFmtId="0" fontId="53" fillId="0" borderId="127" xfId="0" applyFont="1" applyBorder="1" applyAlignment="1" applyProtection="1">
      <alignment horizontal="center" vertical="center" wrapText="1"/>
      <protection locked="0"/>
    </xf>
    <xf numFmtId="0" fontId="53" fillId="0" borderId="130"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13" fillId="0" borderId="12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31"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35" fillId="2" borderId="125" xfId="0" applyFont="1" applyFill="1" applyBorder="1" applyAlignment="1" applyProtection="1">
      <alignment horizontal="left" vertical="center"/>
      <protection locked="0"/>
    </xf>
    <xf numFmtId="0" fontId="35" fillId="2" borderId="0"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9" fillId="0" borderId="0" xfId="0" applyFont="1" applyBorder="1" applyProtection="1">
      <alignment vertical="center"/>
      <protection locked="0"/>
    </xf>
    <xf numFmtId="0" fontId="9" fillId="0" borderId="131" xfId="0" applyFont="1" applyBorder="1" applyProtection="1">
      <alignment vertical="center"/>
      <protection locked="0"/>
    </xf>
    <xf numFmtId="0" fontId="37"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5" fillId="0" borderId="131" xfId="0" applyFont="1" applyBorder="1" applyProtection="1">
      <alignment vertical="center"/>
      <protection locked="0"/>
    </xf>
    <xf numFmtId="0" fontId="11" fillId="0" borderId="1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95" fillId="0" borderId="125" xfId="0" applyFont="1" applyBorder="1" applyProtection="1">
      <alignment vertical="center"/>
      <protection locked="0"/>
    </xf>
    <xf numFmtId="0" fontId="95" fillId="0" borderId="0" xfId="0" applyFont="1" applyBorder="1" applyProtection="1">
      <alignment vertical="center"/>
      <protection locked="0"/>
    </xf>
    <xf numFmtId="0" fontId="95" fillId="0" borderId="131" xfId="0" applyFont="1" applyBorder="1" applyProtection="1">
      <alignment vertical="center"/>
      <protection locked="0"/>
    </xf>
    <xf numFmtId="0" fontId="11" fillId="0" borderId="2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67" fillId="0" borderId="125" xfId="0" applyFont="1" applyBorder="1" applyAlignment="1" applyProtection="1">
      <alignment vertical="center" wrapText="1"/>
      <protection locked="0"/>
    </xf>
    <xf numFmtId="0" fontId="167" fillId="0" borderId="0" xfId="0" applyFont="1" applyBorder="1" applyAlignment="1" applyProtection="1">
      <alignment vertical="center" wrapText="1"/>
      <protection locked="0"/>
    </xf>
    <xf numFmtId="0" fontId="167" fillId="0" borderId="131" xfId="0" applyFont="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31" xfId="0" applyFont="1" applyBorder="1" applyAlignment="1" applyProtection="1">
      <alignment horizontal="left" vertical="center"/>
      <protection locked="0"/>
    </xf>
    <xf numFmtId="0" fontId="11" fillId="0" borderId="131" xfId="0" applyFont="1" applyBorder="1" applyAlignment="1" applyProtection="1">
      <alignment horizontal="left" vertical="center"/>
      <protection locked="0"/>
    </xf>
    <xf numFmtId="0" fontId="5" fillId="0" borderId="129" xfId="0" applyFont="1" applyBorder="1" applyAlignment="1" applyProtection="1">
      <alignment horizontal="left" vertical="center"/>
      <protection locked="0"/>
    </xf>
    <xf numFmtId="0" fontId="5" fillId="0" borderId="132" xfId="0" applyFont="1" applyBorder="1" applyAlignment="1" applyProtection="1">
      <alignment horizontal="left" vertical="center"/>
      <protection locked="0"/>
    </xf>
    <xf numFmtId="0" fontId="137" fillId="0" borderId="0" xfId="3" applyFont="1" applyBorder="1" applyAlignment="1" applyProtection="1">
      <alignment horizontal="left" vertical="center"/>
      <protection locked="0"/>
    </xf>
    <xf numFmtId="0" fontId="48" fillId="3" borderId="0" xfId="0" applyFont="1" applyFill="1" applyAlignment="1">
      <alignment horizontal="center" vertical="center"/>
    </xf>
    <xf numFmtId="0" fontId="148"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1" fillId="3" borderId="0" xfId="0" applyFont="1" applyFill="1" applyAlignment="1">
      <alignment horizontal="left" vertical="center"/>
    </xf>
    <xf numFmtId="0" fontId="51"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8" fillId="3" borderId="0" xfId="0" applyFont="1" applyFill="1" applyAlignment="1">
      <alignment horizontal="left" vertical="center" shrinkToFit="1"/>
    </xf>
    <xf numFmtId="0" fontId="148" fillId="3" borderId="0" xfId="0" applyFont="1" applyFill="1" applyAlignment="1">
      <alignment horizontal="center" vertical="center"/>
    </xf>
    <xf numFmtId="0" fontId="148" fillId="3" borderId="10" xfId="0" applyFont="1" applyFill="1" applyBorder="1" applyAlignment="1" applyProtection="1">
      <alignment horizontal="center" vertical="center"/>
      <protection locked="0"/>
    </xf>
    <xf numFmtId="0" fontId="148" fillId="3" borderId="0" xfId="0" applyFont="1" applyFill="1" applyAlignment="1">
      <alignment horizontal="center" vertical="center" shrinkToFit="1"/>
    </xf>
    <xf numFmtId="0" fontId="148"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1" fillId="3" borderId="10" xfId="0" applyFont="1" applyFill="1" applyBorder="1" applyAlignment="1" applyProtection="1">
      <alignment horizontal="center" vertical="center"/>
      <protection locked="0"/>
    </xf>
    <xf numFmtId="0" fontId="51" fillId="3" borderId="10" xfId="0" applyFont="1" applyFill="1" applyBorder="1" applyAlignment="1" applyProtection="1">
      <alignment horizontal="left" vertical="center"/>
      <protection locked="0"/>
    </xf>
    <xf numFmtId="0" fontId="51" fillId="3" borderId="7" xfId="0" applyFont="1" applyFill="1" applyBorder="1" applyAlignment="1">
      <alignment horizontal="left" vertical="center"/>
    </xf>
    <xf numFmtId="0" fontId="50" fillId="3" borderId="0" xfId="0" applyFont="1" applyFill="1" applyAlignment="1">
      <alignment horizontal="center" vertical="center"/>
    </xf>
    <xf numFmtId="0" fontId="49" fillId="3" borderId="0" xfId="0" applyFont="1" applyFill="1" applyAlignment="1">
      <alignment horizontal="left" vertical="center"/>
    </xf>
    <xf numFmtId="0" fontId="148" fillId="3" borderId="10" xfId="0" applyFont="1" applyFill="1" applyBorder="1" applyAlignment="1" applyProtection="1">
      <alignment horizontal="left" vertical="center" wrapText="1"/>
      <protection locked="0"/>
    </xf>
    <xf numFmtId="0" fontId="58" fillId="3" borderId="25" xfId="0" applyFont="1" applyFill="1" applyBorder="1" applyAlignment="1">
      <alignment vertical="center" shrinkToFit="1"/>
    </xf>
    <xf numFmtId="0" fontId="58" fillId="3" borderId="10" xfId="0" applyFont="1" applyFill="1" applyBorder="1" applyAlignment="1">
      <alignment vertical="center" shrinkToFit="1"/>
    </xf>
    <xf numFmtId="0" fontId="58" fillId="3" borderId="26"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8" fillId="3" borderId="14" xfId="0" applyFont="1" applyFill="1" applyBorder="1" applyAlignment="1">
      <alignment vertical="center" shrinkToFit="1"/>
    </xf>
    <xf numFmtId="0" fontId="58" fillId="3" borderId="7" xfId="0" applyFont="1" applyFill="1" applyBorder="1" applyAlignment="1">
      <alignment vertical="center" shrinkToFit="1"/>
    </xf>
    <xf numFmtId="0" fontId="58" fillId="3" borderId="23" xfId="0" applyFont="1" applyFill="1" applyBorder="1" applyAlignment="1">
      <alignment vertical="center" shrinkToFit="1"/>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58" fillId="3" borderId="15" xfId="0" applyFont="1" applyFill="1" applyBorder="1" applyAlignment="1">
      <alignment vertical="center" shrinkToFit="1"/>
    </xf>
    <xf numFmtId="0" fontId="58" fillId="3" borderId="0" xfId="0" applyFont="1" applyFill="1" applyAlignment="1">
      <alignment vertical="center" shrinkToFit="1"/>
    </xf>
    <xf numFmtId="0" fontId="58" fillId="3" borderId="24" xfId="0" applyFont="1" applyFill="1" applyBorder="1" applyAlignment="1">
      <alignmen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21" fillId="3" borderId="15" xfId="0" applyFont="1" applyFill="1" applyBorder="1" applyAlignment="1">
      <alignment vertical="center" shrinkToFit="1"/>
    </xf>
    <xf numFmtId="0" fontId="121" fillId="3" borderId="0" xfId="0" applyFont="1" applyFill="1" applyAlignment="1">
      <alignment vertical="center" shrinkToFit="1"/>
    </xf>
    <xf numFmtId="0" fontId="121" fillId="3" borderId="24"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3" fillId="3" borderId="14" xfId="0" applyFont="1" applyFill="1" applyBorder="1" applyAlignment="1">
      <alignment vertical="center" shrinkToFit="1"/>
    </xf>
    <xf numFmtId="0" fontId="123" fillId="3" borderId="7" xfId="0" applyFont="1" applyFill="1" applyBorder="1" applyAlignment="1">
      <alignment vertical="center" shrinkToFit="1"/>
    </xf>
    <xf numFmtId="0" fontId="123"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129" fillId="3" borderId="0" xfId="0" applyFont="1" applyFill="1" applyAlignment="1">
      <alignment vertical="center" shrinkToFit="1"/>
    </xf>
    <xf numFmtId="0" fontId="123" fillId="3" borderId="0" xfId="0" applyFont="1" applyFill="1" applyAlignment="1">
      <alignment vertical="center" shrinkToFit="1"/>
    </xf>
    <xf numFmtId="0" fontId="125" fillId="3" borderId="14" xfId="0" applyFont="1" applyFill="1" applyBorder="1" applyAlignment="1" applyProtection="1">
      <alignment horizontal="center" vertical="center" shrinkToFit="1"/>
      <protection locked="0"/>
    </xf>
    <xf numFmtId="0" fontId="125" fillId="3" borderId="7" xfId="0" applyFont="1" applyFill="1" applyBorder="1" applyAlignment="1" applyProtection="1">
      <alignment horizontal="center" vertical="center" shrinkToFit="1"/>
      <protection locked="0"/>
    </xf>
    <xf numFmtId="0" fontId="125" fillId="3" borderId="7" xfId="0" applyFont="1" applyFill="1" applyBorder="1" applyAlignment="1">
      <alignment horizontal="left" vertical="center" shrinkToFit="1"/>
    </xf>
    <xf numFmtId="0" fontId="125" fillId="3" borderId="23" xfId="0" applyFont="1" applyFill="1" applyBorder="1" applyAlignment="1">
      <alignment horizontal="left" vertical="center" shrinkToFit="1"/>
    </xf>
    <xf numFmtId="0" fontId="127" fillId="3" borderId="15" xfId="0" applyFont="1" applyFill="1" applyBorder="1" applyAlignment="1">
      <alignment horizontal="left" vertical="center" shrinkToFit="1"/>
    </xf>
    <xf numFmtId="0" fontId="127" fillId="3" borderId="0" xfId="0" applyFont="1" applyFill="1" applyAlignment="1">
      <alignment horizontal="left" vertical="center" shrinkToFit="1"/>
    </xf>
    <xf numFmtId="0" fontId="127" fillId="3" borderId="24" xfId="0" applyFont="1" applyFill="1" applyBorder="1" applyAlignment="1">
      <alignment horizontal="left" vertical="center" shrinkToFit="1"/>
    </xf>
    <xf numFmtId="0" fontId="128" fillId="3" borderId="15" xfId="0" applyFont="1" applyFill="1" applyBorder="1" applyAlignment="1">
      <alignment horizontal="left" vertical="center" shrinkToFit="1"/>
    </xf>
    <xf numFmtId="0" fontId="128" fillId="3" borderId="0" xfId="0" applyFont="1" applyFill="1" applyAlignment="1">
      <alignment horizontal="left" vertical="center" shrinkToFit="1"/>
    </xf>
    <xf numFmtId="0" fontId="128" fillId="3" borderId="0" xfId="0" applyFont="1" applyFill="1" applyAlignment="1" applyProtection="1">
      <alignment horizontal="left" vertical="center" shrinkToFit="1"/>
      <protection locked="0"/>
    </xf>
    <xf numFmtId="0" fontId="128"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11" fillId="3" borderId="0" xfId="0" applyFont="1" applyFill="1">
      <alignment vertical="center"/>
    </xf>
    <xf numFmtId="0" fontId="43" fillId="3" borderId="0" xfId="0" applyFont="1" applyFill="1">
      <alignment vertical="center"/>
    </xf>
    <xf numFmtId="0" fontId="40" fillId="3" borderId="14"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2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26" xfId="0" applyFont="1" applyFill="1" applyBorder="1" applyAlignment="1">
      <alignment horizontal="center" vertical="center"/>
    </xf>
    <xf numFmtId="0" fontId="42" fillId="3" borderId="0" xfId="0" applyFont="1" applyFill="1">
      <alignment vertical="center"/>
    </xf>
    <xf numFmtId="0" fontId="45" fillId="3" borderId="10" xfId="0" applyFont="1" applyFill="1" applyBorder="1" applyAlignment="1">
      <alignment horizontal="left" vertical="center"/>
    </xf>
  </cellXfs>
  <cellStyles count="4">
    <cellStyle name="Hyperlink" xfId="3" builtinId="8"/>
    <cellStyle name="Normal" xfId="0" builtinId="0"/>
    <cellStyle name="RowLevel_1" xfId="1" builtinId="1" iLevel="0"/>
    <cellStyle name="一般 3 2" xfId="2" xr:uid="{E43A33F4-6C7E-4C0B-B24A-2496FA8228F7}"/>
  </cellStyles>
  <dxfs count="201">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B$4" lockText="1" noThreeD="1"/>
</file>

<file path=xl/ctrlProps/ctrlProp40.xml><?xml version="1.0" encoding="utf-8"?>
<formControlPr xmlns="http://schemas.microsoft.com/office/spreadsheetml/2009/9/main" objectType="CheckBox" fmlaLink="$BB$5" lockText="1" noThreeD="1"/>
</file>

<file path=xl/ctrlProps/ctrlProp41.xml><?xml version="1.0" encoding="utf-8"?>
<formControlPr xmlns="http://schemas.microsoft.com/office/spreadsheetml/2009/9/main" objectType="CheckBox" fmlaLink="$BB$6" lockText="1" noThreeD="1"/>
</file>

<file path=xl/ctrlProps/ctrlProp42.xml><?xml version="1.0" encoding="utf-8"?>
<formControlPr xmlns="http://schemas.microsoft.com/office/spreadsheetml/2009/9/main" objectType="CheckBox" fmlaLink="$BB$7" lockText="1" noThreeD="1"/>
</file>

<file path=xl/ctrlProps/ctrlProp43.xml><?xml version="1.0" encoding="utf-8"?>
<formControlPr xmlns="http://schemas.microsoft.com/office/spreadsheetml/2009/9/main" objectType="CheckBox" fmlaLink="$BB$18" lockText="1" noThreeD="1"/>
</file>

<file path=xl/ctrlProps/ctrlProp44.xml><?xml version="1.0" encoding="utf-8"?>
<formControlPr xmlns="http://schemas.microsoft.com/office/spreadsheetml/2009/9/main" objectType="CheckBox" fmlaLink="$BB$19" lockText="1" noThreeD="1"/>
</file>

<file path=xl/ctrlProps/ctrlProp45.xml><?xml version="1.0" encoding="utf-8"?>
<formControlPr xmlns="http://schemas.microsoft.com/office/spreadsheetml/2009/9/main" objectType="CheckBox" fmlaLink="$BB$20" lockText="1" noThreeD="1"/>
</file>

<file path=xl/ctrlProps/ctrlProp46.xml><?xml version="1.0" encoding="utf-8"?>
<formControlPr xmlns="http://schemas.microsoft.com/office/spreadsheetml/2009/9/main" objectType="CheckBox" fmlaLink="$BB$21" lockText="1" noThreeD="1"/>
</file>

<file path=xl/ctrlProps/ctrlProp47.xml><?xml version="1.0" encoding="utf-8"?>
<formControlPr xmlns="http://schemas.microsoft.com/office/spreadsheetml/2009/9/main" objectType="CheckBox" fmlaLink="$BB$22" lockText="1" noThreeD="1"/>
</file>

<file path=xl/ctrlProps/ctrlProp48.xml><?xml version="1.0" encoding="utf-8"?>
<formControlPr xmlns="http://schemas.microsoft.com/office/spreadsheetml/2009/9/main" objectType="CheckBox" fmlaLink="$BB$23" lockText="1" noThreeD="1"/>
</file>

<file path=xl/ctrlProps/ctrlProp49.xml><?xml version="1.0" encoding="utf-8"?>
<formControlPr xmlns="http://schemas.microsoft.com/office/spreadsheetml/2009/9/main" objectType="CheckBox" fmlaLink="$BB$24" lockText="1" noThreeD="1"/>
</file>

<file path=xl/ctrlProps/ctrlProp50.xml><?xml version="1.0" encoding="utf-8"?>
<formControlPr xmlns="http://schemas.microsoft.com/office/spreadsheetml/2009/9/main" objectType="CheckBox" fmlaLink="$BB$25" lockText="1" noThreeD="1"/>
</file>

<file path=xl/ctrlProps/ctrlProp51.xml><?xml version="1.0" encoding="utf-8"?>
<formControlPr xmlns="http://schemas.microsoft.com/office/spreadsheetml/2009/9/main" objectType="CheckBox" fmlaLink="$BB$26" lockText="1" noThreeD="1"/>
</file>

<file path=xl/ctrlProps/ctrlProp52.xml><?xml version="1.0" encoding="utf-8"?>
<formControlPr xmlns="http://schemas.microsoft.com/office/spreadsheetml/2009/9/main" objectType="CheckBox" fmlaLink="$BB$29" lockText="1" noThreeD="1"/>
</file>

<file path=xl/ctrlProps/ctrlProp53.xml><?xml version="1.0" encoding="utf-8"?>
<formControlPr xmlns="http://schemas.microsoft.com/office/spreadsheetml/2009/9/main" objectType="CheckBox" fmlaLink="$BB$16" lockText="1" noThreeD="1"/>
</file>

<file path=xl/ctrlProps/ctrlProp54.xml><?xml version="1.0" encoding="utf-8"?>
<formControlPr xmlns="http://schemas.microsoft.com/office/spreadsheetml/2009/9/main" objectType="CheckBox" fmlaLink="$BS$11" lockText="1" noThreeD="1"/>
</file>

<file path=xl/ctrlProps/ctrlProp55.xml><?xml version="1.0" encoding="utf-8"?>
<formControlPr xmlns="http://schemas.microsoft.com/office/spreadsheetml/2009/9/main" objectType="CheckBox" fmlaLink="$BO$11" lockText="1" noThreeD="1"/>
</file>

<file path=xl/ctrlProps/ctrlProp56.xml><?xml version="1.0" encoding="utf-8"?>
<formControlPr xmlns="http://schemas.microsoft.com/office/spreadsheetml/2009/9/main" objectType="CheckBox" fmlaLink="$BK$11" lockText="1" noThreeD="1"/>
</file>

<file path=xl/ctrlProps/ctrlProp57.xml><?xml version="1.0" encoding="utf-8"?>
<formControlPr xmlns="http://schemas.microsoft.com/office/spreadsheetml/2009/9/main" objectType="CheckBox" fmlaLink="$BG$11" lockText="1" noThreeD="1"/>
</file>

<file path=xl/ctrlProps/ctrlProp58.xml><?xml version="1.0" encoding="utf-8"?>
<formControlPr xmlns="http://schemas.microsoft.com/office/spreadsheetml/2009/9/main" objectType="CheckBox" fmlaLink="$BC$11" lockText="1" noThreeD="1"/>
</file>

<file path=xl/ctrlProps/ctrlProp59.xml><?xml version="1.0" encoding="utf-8"?>
<formControlPr xmlns="http://schemas.microsoft.com/office/spreadsheetml/2009/9/main" objectType="CheckBox" fmlaLink="$BC$14" lockText="1" noThreeD="1"/>
</file>

<file path=xl/ctrlProps/ctrlProp60.xml><?xml version="1.0" encoding="utf-8"?>
<formControlPr xmlns="http://schemas.microsoft.com/office/spreadsheetml/2009/9/main" objectType="CheckBox" fmlaLink="$BG$14" lockText="1" noThreeD="1"/>
</file>

<file path=xl/ctrlProps/ctrlProp61.xml><?xml version="1.0" encoding="utf-8"?>
<formControlPr xmlns="http://schemas.microsoft.com/office/spreadsheetml/2009/9/main" objectType="CheckBox" fmlaLink="$BK$14" lockText="1" noThreeD="1"/>
</file>

<file path=xl/ctrlProps/ctrlProp62.xml><?xml version="1.0" encoding="utf-8"?>
<formControlPr xmlns="http://schemas.microsoft.com/office/spreadsheetml/2009/9/main" objectType="CheckBox" fmlaLink="$BO$14" lockText="1" noThreeD="1"/>
</file>

<file path=xl/ctrlProps/ctrlProp63.xml><?xml version="1.0" encoding="utf-8"?>
<formControlPr xmlns="http://schemas.microsoft.com/office/spreadsheetml/2009/9/main" objectType="CheckBox" fmlaLink="$BS$14" lockText="1" noThreeD="1"/>
</file>

<file path=xl/ctrlProps/ctrlProp64.xml><?xml version="1.0" encoding="utf-8"?>
<formControlPr xmlns="http://schemas.microsoft.com/office/spreadsheetml/2009/9/main" objectType="CheckBox" fmlaLink="$BB$27" lockText="1" noThreeD="1"/>
</file>

<file path=xl/ctrlProps/ctrlProp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753A49E5-CAE0-4023-BEEB-7268B6DE92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251905" name="Button 1" hidden="1">
              <a:extLst>
                <a:ext uri="{63B3BB69-23CF-44E3-9099-C40C66FF867C}">
                  <a14:compatExt spid="_x0000_s251905"/>
                </a:ext>
                <a:ext uri="{FF2B5EF4-FFF2-40B4-BE49-F238E27FC236}">
                  <a16:creationId xmlns:a16="http://schemas.microsoft.com/office/drawing/2014/main" id="{00000000-0008-0000-0000-000001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251906" name="Button 2" hidden="1">
              <a:extLst>
                <a:ext uri="{63B3BB69-23CF-44E3-9099-C40C66FF867C}">
                  <a14:compatExt spid="_x0000_s251906"/>
                </a:ext>
                <a:ext uri="{FF2B5EF4-FFF2-40B4-BE49-F238E27FC236}">
                  <a16:creationId xmlns:a16="http://schemas.microsoft.com/office/drawing/2014/main" id="{00000000-0008-0000-0000-000002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251907" name="Button 3" hidden="1">
              <a:extLst>
                <a:ext uri="{63B3BB69-23CF-44E3-9099-C40C66FF867C}">
                  <a14:compatExt spid="_x0000_s251907"/>
                </a:ext>
                <a:ext uri="{FF2B5EF4-FFF2-40B4-BE49-F238E27FC236}">
                  <a16:creationId xmlns:a16="http://schemas.microsoft.com/office/drawing/2014/main" id="{00000000-0008-0000-0000-000003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251908" name="Button 4" hidden="1">
              <a:extLst>
                <a:ext uri="{63B3BB69-23CF-44E3-9099-C40C66FF867C}">
                  <a14:compatExt spid="_x0000_s251908"/>
                </a:ext>
                <a:ext uri="{FF2B5EF4-FFF2-40B4-BE49-F238E27FC236}">
                  <a16:creationId xmlns:a16="http://schemas.microsoft.com/office/drawing/2014/main" id="{00000000-0008-0000-0000-000004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251909" name="Button 5" hidden="1">
              <a:extLst>
                <a:ext uri="{63B3BB69-23CF-44E3-9099-C40C66FF867C}">
                  <a14:compatExt spid="_x0000_s251909"/>
                </a:ext>
                <a:ext uri="{FF2B5EF4-FFF2-40B4-BE49-F238E27FC236}">
                  <a16:creationId xmlns:a16="http://schemas.microsoft.com/office/drawing/2014/main" id="{00000000-0008-0000-0000-000005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251910" name="Button 6" hidden="1">
              <a:extLst>
                <a:ext uri="{63B3BB69-23CF-44E3-9099-C40C66FF867C}">
                  <a14:compatExt spid="_x0000_s251910"/>
                </a:ext>
                <a:ext uri="{FF2B5EF4-FFF2-40B4-BE49-F238E27FC236}">
                  <a16:creationId xmlns:a16="http://schemas.microsoft.com/office/drawing/2014/main" id="{00000000-0008-0000-0000-000006D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251911" name="Check Box 7" hidden="1">
              <a:extLst>
                <a:ext uri="{63B3BB69-23CF-44E3-9099-C40C66FF867C}">
                  <a14:compatExt spid="_x0000_s251911"/>
                </a:ext>
                <a:ext uri="{FF2B5EF4-FFF2-40B4-BE49-F238E27FC236}">
                  <a16:creationId xmlns:a16="http://schemas.microsoft.com/office/drawing/2014/main" id="{00000000-0008-0000-0000-000007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251912" name="Check Box 8" hidden="1">
              <a:extLst>
                <a:ext uri="{63B3BB69-23CF-44E3-9099-C40C66FF867C}">
                  <a14:compatExt spid="_x0000_s251912"/>
                </a:ext>
                <a:ext uri="{FF2B5EF4-FFF2-40B4-BE49-F238E27FC236}">
                  <a16:creationId xmlns:a16="http://schemas.microsoft.com/office/drawing/2014/main" id="{00000000-0008-0000-0000-000008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251913" name="Check Box 9" hidden="1">
              <a:extLst>
                <a:ext uri="{63B3BB69-23CF-44E3-9099-C40C66FF867C}">
                  <a14:compatExt spid="_x0000_s251913"/>
                </a:ext>
                <a:ext uri="{FF2B5EF4-FFF2-40B4-BE49-F238E27FC236}">
                  <a16:creationId xmlns:a16="http://schemas.microsoft.com/office/drawing/2014/main" id="{00000000-0008-0000-0000-000009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251914" name="Check Box 10" hidden="1">
              <a:extLst>
                <a:ext uri="{63B3BB69-23CF-44E3-9099-C40C66FF867C}">
                  <a14:compatExt spid="_x0000_s251914"/>
                </a:ext>
                <a:ext uri="{FF2B5EF4-FFF2-40B4-BE49-F238E27FC236}">
                  <a16:creationId xmlns:a16="http://schemas.microsoft.com/office/drawing/2014/main" id="{00000000-0008-0000-0000-00000A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251915" name="Check Box 11" hidden="1">
              <a:extLst>
                <a:ext uri="{63B3BB69-23CF-44E3-9099-C40C66FF867C}">
                  <a14:compatExt spid="_x0000_s251915"/>
                </a:ext>
                <a:ext uri="{FF2B5EF4-FFF2-40B4-BE49-F238E27FC236}">
                  <a16:creationId xmlns:a16="http://schemas.microsoft.com/office/drawing/2014/main" id="{00000000-0008-0000-0000-00000B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251916" name="Check Box 12" hidden="1">
              <a:extLst>
                <a:ext uri="{63B3BB69-23CF-44E3-9099-C40C66FF867C}">
                  <a14:compatExt spid="_x0000_s251916"/>
                </a:ext>
                <a:ext uri="{FF2B5EF4-FFF2-40B4-BE49-F238E27FC236}">
                  <a16:creationId xmlns:a16="http://schemas.microsoft.com/office/drawing/2014/main" id="{00000000-0008-0000-0000-00000C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251917" name="Check Box 13" hidden="1">
              <a:extLst>
                <a:ext uri="{63B3BB69-23CF-44E3-9099-C40C66FF867C}">
                  <a14:compatExt spid="_x0000_s251917"/>
                </a:ext>
                <a:ext uri="{FF2B5EF4-FFF2-40B4-BE49-F238E27FC236}">
                  <a16:creationId xmlns:a16="http://schemas.microsoft.com/office/drawing/2014/main" id="{00000000-0008-0000-0000-00000D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251918" name="Check Box 14" hidden="1">
              <a:extLst>
                <a:ext uri="{63B3BB69-23CF-44E3-9099-C40C66FF867C}">
                  <a14:compatExt spid="_x0000_s251918"/>
                </a:ext>
                <a:ext uri="{FF2B5EF4-FFF2-40B4-BE49-F238E27FC236}">
                  <a16:creationId xmlns:a16="http://schemas.microsoft.com/office/drawing/2014/main" id="{00000000-0008-0000-0000-00000E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251919" name="Check Box 15" hidden="1">
              <a:extLst>
                <a:ext uri="{63B3BB69-23CF-44E3-9099-C40C66FF867C}">
                  <a14:compatExt spid="_x0000_s251919"/>
                </a:ext>
                <a:ext uri="{FF2B5EF4-FFF2-40B4-BE49-F238E27FC236}">
                  <a16:creationId xmlns:a16="http://schemas.microsoft.com/office/drawing/2014/main" id="{00000000-0008-0000-0000-00000F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251920" name="Check Box 16" hidden="1">
              <a:extLst>
                <a:ext uri="{63B3BB69-23CF-44E3-9099-C40C66FF867C}">
                  <a14:compatExt spid="_x0000_s251920"/>
                </a:ext>
                <a:ext uri="{FF2B5EF4-FFF2-40B4-BE49-F238E27FC236}">
                  <a16:creationId xmlns:a16="http://schemas.microsoft.com/office/drawing/2014/main" id="{00000000-0008-0000-0000-000010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251921" name="Check Box 17" hidden="1">
              <a:extLst>
                <a:ext uri="{63B3BB69-23CF-44E3-9099-C40C66FF867C}">
                  <a14:compatExt spid="_x0000_s251921"/>
                </a:ext>
                <a:ext uri="{FF2B5EF4-FFF2-40B4-BE49-F238E27FC236}">
                  <a16:creationId xmlns:a16="http://schemas.microsoft.com/office/drawing/2014/main" id="{00000000-0008-0000-0000-000011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251922" name="Check Box 18" hidden="1">
              <a:extLst>
                <a:ext uri="{63B3BB69-23CF-44E3-9099-C40C66FF867C}">
                  <a14:compatExt spid="_x0000_s251922"/>
                </a:ext>
                <a:ext uri="{FF2B5EF4-FFF2-40B4-BE49-F238E27FC236}">
                  <a16:creationId xmlns:a16="http://schemas.microsoft.com/office/drawing/2014/main" id="{00000000-0008-0000-0000-000012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251923" name="Check Box 19" hidden="1">
              <a:extLst>
                <a:ext uri="{63B3BB69-23CF-44E3-9099-C40C66FF867C}">
                  <a14:compatExt spid="_x0000_s251923"/>
                </a:ext>
                <a:ext uri="{FF2B5EF4-FFF2-40B4-BE49-F238E27FC236}">
                  <a16:creationId xmlns:a16="http://schemas.microsoft.com/office/drawing/2014/main" id="{00000000-0008-0000-0000-000013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251924" name="Check Box 20" hidden="1">
              <a:extLst>
                <a:ext uri="{63B3BB69-23CF-44E3-9099-C40C66FF867C}">
                  <a14:compatExt spid="_x0000_s251924"/>
                </a:ext>
                <a:ext uri="{FF2B5EF4-FFF2-40B4-BE49-F238E27FC236}">
                  <a16:creationId xmlns:a16="http://schemas.microsoft.com/office/drawing/2014/main" id="{00000000-0008-0000-0000-000014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251925" name="Check Box 21" hidden="1">
              <a:extLst>
                <a:ext uri="{63B3BB69-23CF-44E3-9099-C40C66FF867C}">
                  <a14:compatExt spid="_x0000_s251925"/>
                </a:ext>
                <a:ext uri="{FF2B5EF4-FFF2-40B4-BE49-F238E27FC236}">
                  <a16:creationId xmlns:a16="http://schemas.microsoft.com/office/drawing/2014/main" id="{00000000-0008-0000-0000-000015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251926" name="Check Box 22" hidden="1">
              <a:extLst>
                <a:ext uri="{63B3BB69-23CF-44E3-9099-C40C66FF867C}">
                  <a14:compatExt spid="_x0000_s251926"/>
                </a:ext>
                <a:ext uri="{FF2B5EF4-FFF2-40B4-BE49-F238E27FC236}">
                  <a16:creationId xmlns:a16="http://schemas.microsoft.com/office/drawing/2014/main" id="{00000000-0008-0000-0000-000016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251927" name="Check Box 23" hidden="1">
              <a:extLst>
                <a:ext uri="{63B3BB69-23CF-44E3-9099-C40C66FF867C}">
                  <a14:compatExt spid="_x0000_s251927"/>
                </a:ext>
                <a:ext uri="{FF2B5EF4-FFF2-40B4-BE49-F238E27FC236}">
                  <a16:creationId xmlns:a16="http://schemas.microsoft.com/office/drawing/2014/main" id="{00000000-0008-0000-0000-000017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251928" name="Check Box 24" hidden="1">
              <a:extLst>
                <a:ext uri="{63B3BB69-23CF-44E3-9099-C40C66FF867C}">
                  <a14:compatExt spid="_x0000_s251928"/>
                </a:ext>
                <a:ext uri="{FF2B5EF4-FFF2-40B4-BE49-F238E27FC236}">
                  <a16:creationId xmlns:a16="http://schemas.microsoft.com/office/drawing/2014/main" id="{00000000-0008-0000-0000-000018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251929" name="Check Box 25" hidden="1">
              <a:extLst>
                <a:ext uri="{63B3BB69-23CF-44E3-9099-C40C66FF867C}">
                  <a14:compatExt spid="_x0000_s251929"/>
                </a:ext>
                <a:ext uri="{FF2B5EF4-FFF2-40B4-BE49-F238E27FC236}">
                  <a16:creationId xmlns:a16="http://schemas.microsoft.com/office/drawing/2014/main" id="{00000000-0008-0000-0000-000019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251930" name="Check Box 26" hidden="1">
              <a:extLst>
                <a:ext uri="{63B3BB69-23CF-44E3-9099-C40C66FF867C}">
                  <a14:compatExt spid="_x0000_s251930"/>
                </a:ext>
                <a:ext uri="{FF2B5EF4-FFF2-40B4-BE49-F238E27FC236}">
                  <a16:creationId xmlns:a16="http://schemas.microsoft.com/office/drawing/2014/main" id="{00000000-0008-0000-0000-00001A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251931" name="Check Box 27" hidden="1">
              <a:extLst>
                <a:ext uri="{63B3BB69-23CF-44E3-9099-C40C66FF867C}">
                  <a14:compatExt spid="_x0000_s251931"/>
                </a:ext>
                <a:ext uri="{FF2B5EF4-FFF2-40B4-BE49-F238E27FC236}">
                  <a16:creationId xmlns:a16="http://schemas.microsoft.com/office/drawing/2014/main" id="{00000000-0008-0000-0000-00001B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251932" name="Check Box 28" hidden="1">
              <a:extLst>
                <a:ext uri="{63B3BB69-23CF-44E3-9099-C40C66FF867C}">
                  <a14:compatExt spid="_x0000_s251932"/>
                </a:ext>
                <a:ext uri="{FF2B5EF4-FFF2-40B4-BE49-F238E27FC236}">
                  <a16:creationId xmlns:a16="http://schemas.microsoft.com/office/drawing/2014/main" id="{00000000-0008-0000-0000-00001C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251933" name="Check Box 29" hidden="1">
              <a:extLst>
                <a:ext uri="{63B3BB69-23CF-44E3-9099-C40C66FF867C}">
                  <a14:compatExt spid="_x0000_s251933"/>
                </a:ext>
                <a:ext uri="{FF2B5EF4-FFF2-40B4-BE49-F238E27FC236}">
                  <a16:creationId xmlns:a16="http://schemas.microsoft.com/office/drawing/2014/main" id="{00000000-0008-0000-0000-00001D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251934" name="Check Box 30" hidden="1">
              <a:extLst>
                <a:ext uri="{63B3BB69-23CF-44E3-9099-C40C66FF867C}">
                  <a14:compatExt spid="_x0000_s251934"/>
                </a:ext>
                <a:ext uri="{FF2B5EF4-FFF2-40B4-BE49-F238E27FC236}">
                  <a16:creationId xmlns:a16="http://schemas.microsoft.com/office/drawing/2014/main" id="{00000000-0008-0000-0000-00001E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251935" name="Check Box 31" hidden="1">
              <a:extLst>
                <a:ext uri="{63B3BB69-23CF-44E3-9099-C40C66FF867C}">
                  <a14:compatExt spid="_x0000_s251935"/>
                </a:ext>
                <a:ext uri="{FF2B5EF4-FFF2-40B4-BE49-F238E27FC236}">
                  <a16:creationId xmlns:a16="http://schemas.microsoft.com/office/drawing/2014/main" id="{00000000-0008-0000-0000-00001F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251936" name="Check Box 32" hidden="1">
              <a:extLst>
                <a:ext uri="{63B3BB69-23CF-44E3-9099-C40C66FF867C}">
                  <a14:compatExt spid="_x0000_s251936"/>
                </a:ext>
                <a:ext uri="{FF2B5EF4-FFF2-40B4-BE49-F238E27FC236}">
                  <a16:creationId xmlns:a16="http://schemas.microsoft.com/office/drawing/2014/main" id="{00000000-0008-0000-0000-000020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251937" name="Check Box 33" hidden="1">
              <a:extLst>
                <a:ext uri="{63B3BB69-23CF-44E3-9099-C40C66FF867C}">
                  <a14:compatExt spid="_x0000_s251937"/>
                </a:ext>
                <a:ext uri="{FF2B5EF4-FFF2-40B4-BE49-F238E27FC236}">
                  <a16:creationId xmlns:a16="http://schemas.microsoft.com/office/drawing/2014/main" id="{00000000-0008-0000-0000-000021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251938" name="Check Box 34" hidden="1">
              <a:extLst>
                <a:ext uri="{63B3BB69-23CF-44E3-9099-C40C66FF867C}">
                  <a14:compatExt spid="_x0000_s251938"/>
                </a:ext>
                <a:ext uri="{FF2B5EF4-FFF2-40B4-BE49-F238E27FC236}">
                  <a16:creationId xmlns:a16="http://schemas.microsoft.com/office/drawing/2014/main" id="{00000000-0008-0000-0000-000022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251939" name="Check Box 35" hidden="1">
              <a:extLst>
                <a:ext uri="{63B3BB69-23CF-44E3-9099-C40C66FF867C}">
                  <a14:compatExt spid="_x0000_s251939"/>
                </a:ext>
                <a:ext uri="{FF2B5EF4-FFF2-40B4-BE49-F238E27FC236}">
                  <a16:creationId xmlns:a16="http://schemas.microsoft.com/office/drawing/2014/main" id="{00000000-0008-0000-0000-000023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251940" name="Check Box 36" hidden="1">
              <a:extLst>
                <a:ext uri="{63B3BB69-23CF-44E3-9099-C40C66FF867C}">
                  <a14:compatExt spid="_x0000_s251940"/>
                </a:ext>
                <a:ext uri="{FF2B5EF4-FFF2-40B4-BE49-F238E27FC236}">
                  <a16:creationId xmlns:a16="http://schemas.microsoft.com/office/drawing/2014/main" id="{00000000-0008-0000-0000-000024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251941" name="Check Box 37" hidden="1">
              <a:extLst>
                <a:ext uri="{63B3BB69-23CF-44E3-9099-C40C66FF867C}">
                  <a14:compatExt spid="_x0000_s251941"/>
                </a:ext>
                <a:ext uri="{FF2B5EF4-FFF2-40B4-BE49-F238E27FC236}">
                  <a16:creationId xmlns:a16="http://schemas.microsoft.com/office/drawing/2014/main" id="{00000000-0008-0000-0000-000025D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251942" name="Check Box 38" hidden="1">
              <a:extLst>
                <a:ext uri="{63B3BB69-23CF-44E3-9099-C40C66FF867C}">
                  <a14:compatExt spid="_x0000_s251942"/>
                </a:ext>
                <a:ext uri="{FF2B5EF4-FFF2-40B4-BE49-F238E27FC236}">
                  <a16:creationId xmlns:a16="http://schemas.microsoft.com/office/drawing/2014/main" id="{00000000-0008-0000-0000-000026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66675</xdr:colOff>
          <xdr:row>4</xdr:row>
          <xdr:rowOff>9525</xdr:rowOff>
        </xdr:to>
        <xdr:sp macro="" textlink="">
          <xdr:nvSpPr>
            <xdr:cNvPr id="210945" name="Check Box 1" hidden="1">
              <a:extLst>
                <a:ext uri="{63B3BB69-23CF-44E3-9099-C40C66FF867C}">
                  <a14:compatExt spid="_x0000_s210945"/>
                </a:ext>
                <a:ext uri="{FF2B5EF4-FFF2-40B4-BE49-F238E27FC236}">
                  <a16:creationId xmlns:a16="http://schemas.microsoft.com/office/drawing/2014/main" id="{00000000-0008-0000-0100-000001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66675</xdr:colOff>
          <xdr:row>5</xdr:row>
          <xdr:rowOff>9525</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id="{00000000-0008-0000-0100-000002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66675</xdr:colOff>
          <xdr:row>6</xdr:row>
          <xdr:rowOff>9525</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id="{00000000-0008-0000-0100-000003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66675</xdr:colOff>
          <xdr:row>7</xdr:row>
          <xdr:rowOff>9525</xdr:rowOff>
        </xdr:to>
        <xdr:sp macro="" textlink="">
          <xdr:nvSpPr>
            <xdr:cNvPr id="210948" name="Check Box 4" hidden="1">
              <a:extLst>
                <a:ext uri="{63B3BB69-23CF-44E3-9099-C40C66FF867C}">
                  <a14:compatExt spid="_x0000_s210948"/>
                </a:ext>
                <a:ext uri="{FF2B5EF4-FFF2-40B4-BE49-F238E27FC236}">
                  <a16:creationId xmlns:a16="http://schemas.microsoft.com/office/drawing/2014/main" id="{00000000-0008-0000-0100-000004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66675</xdr:colOff>
          <xdr:row>18</xdr:row>
          <xdr:rowOff>9525</xdr:rowOff>
        </xdr:to>
        <xdr:sp macro="" textlink="">
          <xdr:nvSpPr>
            <xdr:cNvPr id="210949" name="Check Box 5" hidden="1">
              <a:extLst>
                <a:ext uri="{63B3BB69-23CF-44E3-9099-C40C66FF867C}">
                  <a14:compatExt spid="_x0000_s210949"/>
                </a:ext>
                <a:ext uri="{FF2B5EF4-FFF2-40B4-BE49-F238E27FC236}">
                  <a16:creationId xmlns:a16="http://schemas.microsoft.com/office/drawing/2014/main" id="{00000000-0008-0000-0100-000005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66675</xdr:colOff>
          <xdr:row>19</xdr:row>
          <xdr:rowOff>9525</xdr:rowOff>
        </xdr:to>
        <xdr:sp macro="" textlink="">
          <xdr:nvSpPr>
            <xdr:cNvPr id="210950" name="Check Box 6" hidden="1">
              <a:extLst>
                <a:ext uri="{63B3BB69-23CF-44E3-9099-C40C66FF867C}">
                  <a14:compatExt spid="_x0000_s210950"/>
                </a:ext>
                <a:ext uri="{FF2B5EF4-FFF2-40B4-BE49-F238E27FC236}">
                  <a16:creationId xmlns:a16="http://schemas.microsoft.com/office/drawing/2014/main" id="{00000000-0008-0000-0100-000006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66675</xdr:colOff>
          <xdr:row>20</xdr:row>
          <xdr:rowOff>9525</xdr:rowOff>
        </xdr:to>
        <xdr:sp macro="" textlink="">
          <xdr:nvSpPr>
            <xdr:cNvPr id="210951" name="Check Box 7" hidden="1">
              <a:extLst>
                <a:ext uri="{63B3BB69-23CF-44E3-9099-C40C66FF867C}">
                  <a14:compatExt spid="_x0000_s210951"/>
                </a:ext>
                <a:ext uri="{FF2B5EF4-FFF2-40B4-BE49-F238E27FC236}">
                  <a16:creationId xmlns:a16="http://schemas.microsoft.com/office/drawing/2014/main" id="{00000000-0008-0000-0100-000007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66675</xdr:colOff>
          <xdr:row>21</xdr:row>
          <xdr:rowOff>9525</xdr:rowOff>
        </xdr:to>
        <xdr:sp macro="" textlink="">
          <xdr:nvSpPr>
            <xdr:cNvPr id="210952" name="Check Box 8" hidden="1">
              <a:extLst>
                <a:ext uri="{63B3BB69-23CF-44E3-9099-C40C66FF867C}">
                  <a14:compatExt spid="_x0000_s210952"/>
                </a:ext>
                <a:ext uri="{FF2B5EF4-FFF2-40B4-BE49-F238E27FC236}">
                  <a16:creationId xmlns:a16="http://schemas.microsoft.com/office/drawing/2014/main" id="{00000000-0008-0000-0100-000008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66675</xdr:colOff>
          <xdr:row>22</xdr:row>
          <xdr:rowOff>9525</xdr:rowOff>
        </xdr:to>
        <xdr:sp macro="" textlink="">
          <xdr:nvSpPr>
            <xdr:cNvPr id="210953" name="Check Box 9" hidden="1">
              <a:extLst>
                <a:ext uri="{63B3BB69-23CF-44E3-9099-C40C66FF867C}">
                  <a14:compatExt spid="_x0000_s210953"/>
                </a:ext>
                <a:ext uri="{FF2B5EF4-FFF2-40B4-BE49-F238E27FC236}">
                  <a16:creationId xmlns:a16="http://schemas.microsoft.com/office/drawing/2014/main" id="{00000000-0008-0000-0100-000009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66675</xdr:colOff>
          <xdr:row>23</xdr:row>
          <xdr:rowOff>9525</xdr:rowOff>
        </xdr:to>
        <xdr:sp macro="" textlink="">
          <xdr:nvSpPr>
            <xdr:cNvPr id="210954" name="Check Box 10" hidden="1">
              <a:extLst>
                <a:ext uri="{63B3BB69-23CF-44E3-9099-C40C66FF867C}">
                  <a14:compatExt spid="_x0000_s210954"/>
                </a:ext>
                <a:ext uri="{FF2B5EF4-FFF2-40B4-BE49-F238E27FC236}">
                  <a16:creationId xmlns:a16="http://schemas.microsoft.com/office/drawing/2014/main" id="{00000000-0008-0000-0100-00000A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66675</xdr:colOff>
          <xdr:row>24</xdr:row>
          <xdr:rowOff>9525</xdr:rowOff>
        </xdr:to>
        <xdr:sp macro="" textlink="">
          <xdr:nvSpPr>
            <xdr:cNvPr id="210955" name="Check Box 11" hidden="1">
              <a:extLst>
                <a:ext uri="{63B3BB69-23CF-44E3-9099-C40C66FF867C}">
                  <a14:compatExt spid="_x0000_s210955"/>
                </a:ext>
                <a:ext uri="{FF2B5EF4-FFF2-40B4-BE49-F238E27FC236}">
                  <a16:creationId xmlns:a16="http://schemas.microsoft.com/office/drawing/2014/main" id="{00000000-0008-0000-0100-00000B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66675</xdr:colOff>
          <xdr:row>25</xdr:row>
          <xdr:rowOff>9525</xdr:rowOff>
        </xdr:to>
        <xdr:sp macro="" textlink="">
          <xdr:nvSpPr>
            <xdr:cNvPr id="210956" name="Check Box 12" hidden="1">
              <a:extLst>
                <a:ext uri="{63B3BB69-23CF-44E3-9099-C40C66FF867C}">
                  <a14:compatExt spid="_x0000_s210956"/>
                </a:ext>
                <a:ext uri="{FF2B5EF4-FFF2-40B4-BE49-F238E27FC236}">
                  <a16:creationId xmlns:a16="http://schemas.microsoft.com/office/drawing/2014/main" id="{00000000-0008-0000-0100-00000C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66675</xdr:colOff>
          <xdr:row>26</xdr:row>
          <xdr:rowOff>9525</xdr:rowOff>
        </xdr:to>
        <xdr:sp macro="" textlink="">
          <xdr:nvSpPr>
            <xdr:cNvPr id="210957" name="Check Box 13" hidden="1">
              <a:extLst>
                <a:ext uri="{63B3BB69-23CF-44E3-9099-C40C66FF867C}">
                  <a14:compatExt spid="_x0000_s210957"/>
                </a:ext>
                <a:ext uri="{FF2B5EF4-FFF2-40B4-BE49-F238E27FC236}">
                  <a16:creationId xmlns:a16="http://schemas.microsoft.com/office/drawing/2014/main" id="{00000000-0008-0000-0100-00000D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66675</xdr:colOff>
          <xdr:row>29</xdr:row>
          <xdr:rowOff>0</xdr:rowOff>
        </xdr:to>
        <xdr:sp macro="" textlink="">
          <xdr:nvSpPr>
            <xdr:cNvPr id="210958" name="Check Box 14" hidden="1">
              <a:extLst>
                <a:ext uri="{63B3BB69-23CF-44E3-9099-C40C66FF867C}">
                  <a14:compatExt spid="_x0000_s210958"/>
                </a:ext>
                <a:ext uri="{FF2B5EF4-FFF2-40B4-BE49-F238E27FC236}">
                  <a16:creationId xmlns:a16="http://schemas.microsoft.com/office/drawing/2014/main" id="{00000000-0008-0000-0100-00000E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66675</xdr:colOff>
          <xdr:row>16</xdr:row>
          <xdr:rowOff>9525</xdr:rowOff>
        </xdr:to>
        <xdr:sp macro="" textlink="">
          <xdr:nvSpPr>
            <xdr:cNvPr id="210959" name="Check Box 15" hidden="1">
              <a:extLst>
                <a:ext uri="{63B3BB69-23CF-44E3-9099-C40C66FF867C}">
                  <a14:compatExt spid="_x0000_s210959"/>
                </a:ext>
                <a:ext uri="{FF2B5EF4-FFF2-40B4-BE49-F238E27FC236}">
                  <a16:creationId xmlns:a16="http://schemas.microsoft.com/office/drawing/2014/main" id="{00000000-0008-0000-0100-00000F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66675</xdr:colOff>
          <xdr:row>11</xdr:row>
          <xdr:rowOff>9525</xdr:rowOff>
        </xdr:to>
        <xdr:sp macro="" textlink="">
          <xdr:nvSpPr>
            <xdr:cNvPr id="210960" name="Check Box 16" hidden="1">
              <a:extLst>
                <a:ext uri="{63B3BB69-23CF-44E3-9099-C40C66FF867C}">
                  <a14:compatExt spid="_x0000_s210960"/>
                </a:ext>
                <a:ext uri="{FF2B5EF4-FFF2-40B4-BE49-F238E27FC236}">
                  <a16:creationId xmlns:a16="http://schemas.microsoft.com/office/drawing/2014/main" id="{00000000-0008-0000-0100-000010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15</xdr:col>
          <xdr:colOff>66675</xdr:colOff>
          <xdr:row>11</xdr:row>
          <xdr:rowOff>9525</xdr:rowOff>
        </xdr:to>
        <xdr:sp macro="" textlink="">
          <xdr:nvSpPr>
            <xdr:cNvPr id="210961" name="Check Box 17" hidden="1">
              <a:extLst>
                <a:ext uri="{63B3BB69-23CF-44E3-9099-C40C66FF867C}">
                  <a14:compatExt spid="_x0000_s210961"/>
                </a:ext>
                <a:ext uri="{FF2B5EF4-FFF2-40B4-BE49-F238E27FC236}">
                  <a16:creationId xmlns:a16="http://schemas.microsoft.com/office/drawing/2014/main" id="{00000000-0008-0000-0100-000011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66675</xdr:colOff>
          <xdr:row>11</xdr:row>
          <xdr:rowOff>9525</xdr:rowOff>
        </xdr:to>
        <xdr:sp macro="" textlink="">
          <xdr:nvSpPr>
            <xdr:cNvPr id="210962" name="Check Box 18" hidden="1">
              <a:extLst>
                <a:ext uri="{63B3BB69-23CF-44E3-9099-C40C66FF867C}">
                  <a14:compatExt spid="_x0000_s210962"/>
                </a:ext>
                <a:ext uri="{FF2B5EF4-FFF2-40B4-BE49-F238E27FC236}">
                  <a16:creationId xmlns:a16="http://schemas.microsoft.com/office/drawing/2014/main" id="{00000000-0008-0000-0100-000012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66675</xdr:colOff>
          <xdr:row>11</xdr:row>
          <xdr:rowOff>9525</xdr:rowOff>
        </xdr:to>
        <xdr:sp macro="" textlink="">
          <xdr:nvSpPr>
            <xdr:cNvPr id="210963" name="Check Box 19" hidden="1">
              <a:extLst>
                <a:ext uri="{63B3BB69-23CF-44E3-9099-C40C66FF867C}">
                  <a14:compatExt spid="_x0000_s210963"/>
                </a:ext>
                <a:ext uri="{FF2B5EF4-FFF2-40B4-BE49-F238E27FC236}">
                  <a16:creationId xmlns:a16="http://schemas.microsoft.com/office/drawing/2014/main" id="{00000000-0008-0000-0100-000013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66675</xdr:colOff>
          <xdr:row>11</xdr:row>
          <xdr:rowOff>9525</xdr:rowOff>
        </xdr:to>
        <xdr:sp macro="" textlink="">
          <xdr:nvSpPr>
            <xdr:cNvPr id="210964" name="Check Box 20" hidden="1">
              <a:extLst>
                <a:ext uri="{63B3BB69-23CF-44E3-9099-C40C66FF867C}">
                  <a14:compatExt spid="_x0000_s210964"/>
                </a:ext>
                <a:ext uri="{FF2B5EF4-FFF2-40B4-BE49-F238E27FC236}">
                  <a16:creationId xmlns:a16="http://schemas.microsoft.com/office/drawing/2014/main" id="{00000000-0008-0000-0100-000014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66675</xdr:colOff>
          <xdr:row>14</xdr:row>
          <xdr:rowOff>9525</xdr:rowOff>
        </xdr:to>
        <xdr:sp macro="" textlink="">
          <xdr:nvSpPr>
            <xdr:cNvPr id="210965" name="Check Box 21" hidden="1">
              <a:extLst>
                <a:ext uri="{63B3BB69-23CF-44E3-9099-C40C66FF867C}">
                  <a14:compatExt spid="_x0000_s210965"/>
                </a:ext>
                <a:ext uri="{FF2B5EF4-FFF2-40B4-BE49-F238E27FC236}">
                  <a16:creationId xmlns:a16="http://schemas.microsoft.com/office/drawing/2014/main" id="{00000000-0008-0000-0100-000015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66675</xdr:colOff>
          <xdr:row>14</xdr:row>
          <xdr:rowOff>9525</xdr:rowOff>
        </xdr:to>
        <xdr:sp macro="" textlink="">
          <xdr:nvSpPr>
            <xdr:cNvPr id="210966" name="Check Box 22" hidden="1">
              <a:extLst>
                <a:ext uri="{63B3BB69-23CF-44E3-9099-C40C66FF867C}">
                  <a14:compatExt spid="_x0000_s210966"/>
                </a:ext>
                <a:ext uri="{FF2B5EF4-FFF2-40B4-BE49-F238E27FC236}">
                  <a16:creationId xmlns:a16="http://schemas.microsoft.com/office/drawing/2014/main" id="{00000000-0008-0000-0100-000016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66675</xdr:colOff>
          <xdr:row>14</xdr:row>
          <xdr:rowOff>9525</xdr:rowOff>
        </xdr:to>
        <xdr:sp macro="" textlink="">
          <xdr:nvSpPr>
            <xdr:cNvPr id="210967" name="Check Box 23" hidden="1">
              <a:extLst>
                <a:ext uri="{63B3BB69-23CF-44E3-9099-C40C66FF867C}">
                  <a14:compatExt spid="_x0000_s210967"/>
                </a:ext>
                <a:ext uri="{FF2B5EF4-FFF2-40B4-BE49-F238E27FC236}">
                  <a16:creationId xmlns:a16="http://schemas.microsoft.com/office/drawing/2014/main" id="{00000000-0008-0000-0100-000017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66675</xdr:colOff>
          <xdr:row>14</xdr:row>
          <xdr:rowOff>9525</xdr:rowOff>
        </xdr:to>
        <xdr:sp macro="" textlink="">
          <xdr:nvSpPr>
            <xdr:cNvPr id="210968" name="Check Box 24" hidden="1">
              <a:extLst>
                <a:ext uri="{63B3BB69-23CF-44E3-9099-C40C66FF867C}">
                  <a14:compatExt spid="_x0000_s210968"/>
                </a:ext>
                <a:ext uri="{FF2B5EF4-FFF2-40B4-BE49-F238E27FC236}">
                  <a16:creationId xmlns:a16="http://schemas.microsoft.com/office/drawing/2014/main" id="{00000000-0008-0000-0100-000018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66675</xdr:colOff>
          <xdr:row>14</xdr:row>
          <xdr:rowOff>9525</xdr:rowOff>
        </xdr:to>
        <xdr:sp macro="" textlink="">
          <xdr:nvSpPr>
            <xdr:cNvPr id="210969" name="Check Box 25" hidden="1">
              <a:extLst>
                <a:ext uri="{63B3BB69-23CF-44E3-9099-C40C66FF867C}">
                  <a14:compatExt spid="_x0000_s210969"/>
                </a:ext>
                <a:ext uri="{FF2B5EF4-FFF2-40B4-BE49-F238E27FC236}">
                  <a16:creationId xmlns:a16="http://schemas.microsoft.com/office/drawing/2014/main" id="{00000000-0008-0000-0100-000019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66675</xdr:colOff>
          <xdr:row>27</xdr:row>
          <xdr:rowOff>9525</xdr:rowOff>
        </xdr:to>
        <xdr:sp macro="" textlink="">
          <xdr:nvSpPr>
            <xdr:cNvPr id="210970" name="Check Box 26" hidden="1">
              <a:extLst>
                <a:ext uri="{63B3BB69-23CF-44E3-9099-C40C66FF867C}">
                  <a14:compatExt spid="_x0000_s210970"/>
                </a:ext>
                <a:ext uri="{FF2B5EF4-FFF2-40B4-BE49-F238E27FC236}">
                  <a16:creationId xmlns:a16="http://schemas.microsoft.com/office/drawing/2014/main" id="{00000000-0008-0000-0100-00001A3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9921" name="Button 1" hidden="1">
              <a:extLst>
                <a:ext uri="{63B3BB69-23CF-44E3-9099-C40C66FF867C}">
                  <a14:compatExt spid="_x0000_s209921"/>
                </a:ext>
                <a:ext uri="{FF2B5EF4-FFF2-40B4-BE49-F238E27FC236}">
                  <a16:creationId xmlns:a16="http://schemas.microsoft.com/office/drawing/2014/main" id="{00000000-0008-0000-0200-00000134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5CCD0504-F5CB-4E8E-8559-17BA3DA914A7}"/>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CD1F06B-4B3A-4F22-8F6F-341D217998F4}"/>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54FE43C7-5806-4A03-9002-2FA3CDB562B6}"/>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CAD05439-8324-4AAC-BB86-558BB2C169D9}"/>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0AC46852-FBDF-4355-803F-DBCED63A9E73}"/>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9D4BB4CC-6E8C-4483-964C-447B1CBC6B37}"/>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printerSettings" Target="../printerSettings/printerSettings1.bin"/><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msn.sgs.com/?c=H12A0"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vmlDrawing" Target="../drawings/vmlDrawing4.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4C93-3061-406A-A409-FE69BCAF4E18}">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19" customWidth="1"/>
    <col min="2" max="3" width="3.7109375" style="23" customWidth="1"/>
    <col min="4" max="4" width="2.7109375" style="23" customWidth="1"/>
    <col min="5" max="8" width="4.28515625" style="23" customWidth="1"/>
    <col min="9" max="9" width="2.7109375" style="23" customWidth="1"/>
    <col min="10" max="13" width="4.28515625" style="23" customWidth="1"/>
    <col min="14" max="14" width="2.7109375" style="23" customWidth="1"/>
    <col min="15" max="20" width="4.28515625" style="23" customWidth="1"/>
    <col min="21" max="21" width="2.7109375" style="23" customWidth="1"/>
    <col min="22" max="23" width="4.28515625" style="23" customWidth="1"/>
    <col min="24" max="25" width="4.28515625" style="23" hidden="1" customWidth="1"/>
    <col min="26" max="27" width="4.28515625" style="23" customWidth="1"/>
    <col min="28" max="28" width="4.28515625" style="23" hidden="1" customWidth="1"/>
    <col min="29" max="29" width="2.7109375" style="23" customWidth="1"/>
    <col min="30" max="34" width="4.28515625" style="23" customWidth="1"/>
    <col min="35" max="35" width="4.28515625" style="23" hidden="1" customWidth="1"/>
    <col min="36" max="36" width="1.42578125" style="23" customWidth="1"/>
    <col min="37" max="37" width="12" style="24" customWidth="1"/>
    <col min="38" max="38" width="15.7109375" hidden="1" customWidth="1"/>
    <col min="39" max="39" width="10.85546875" hidden="1" customWidth="1"/>
    <col min="40" max="41" width="9.140625" hidden="1" customWidth="1"/>
    <col min="42" max="42" width="9.140625" style="19" hidden="1" customWidth="1"/>
    <col min="43" max="43" width="10.85546875" style="20" hidden="1" customWidth="1"/>
    <col min="44" max="44" width="99.28515625" style="19" hidden="1" customWidth="1"/>
    <col min="45" max="45" width="9.42578125" customWidth="1"/>
    <col min="54" max="55" width="3.7109375" style="246" hidden="1" customWidth="1"/>
    <col min="56" max="56" width="2.7109375" style="246" hidden="1" customWidth="1"/>
    <col min="57" max="60" width="4.28515625" style="246" hidden="1" customWidth="1"/>
    <col min="61" max="61" width="2.7109375" style="246" hidden="1" customWidth="1"/>
    <col min="62" max="65" width="4.28515625" style="246" hidden="1" customWidth="1"/>
    <col min="66" max="66" width="2.7109375" style="246" hidden="1" customWidth="1"/>
    <col min="67" max="72" width="4.28515625" style="246" hidden="1" customWidth="1"/>
    <col min="73" max="73" width="2.7109375" style="246" hidden="1" customWidth="1"/>
    <col min="74" max="80" width="4.28515625" style="246" hidden="1" customWidth="1"/>
    <col min="81" max="81" width="2.7109375" style="246" hidden="1" customWidth="1"/>
    <col min="82" max="88" width="4.28515625" style="246" hidden="1" customWidth="1"/>
  </cols>
  <sheetData>
    <row r="1" spans="1:88" ht="15.95" customHeight="1" thickTop="1" thickBot="1">
      <c r="B1" s="564" t="s">
        <v>319</v>
      </c>
      <c r="C1" s="565"/>
      <c r="D1" s="565"/>
      <c r="E1" s="565"/>
      <c r="F1" s="565"/>
      <c r="G1" s="565"/>
      <c r="H1" s="565"/>
      <c r="I1" s="565"/>
      <c r="J1" s="565"/>
      <c r="K1" s="565"/>
      <c r="L1" s="565"/>
      <c r="M1" s="565" t="s">
        <v>320</v>
      </c>
      <c r="N1" s="565"/>
      <c r="O1" s="565"/>
      <c r="P1" s="565"/>
      <c r="Q1" s="565"/>
      <c r="R1" s="565"/>
      <c r="S1" s="565"/>
      <c r="T1" s="565"/>
      <c r="U1" s="565"/>
      <c r="V1" s="565"/>
      <c r="W1" s="565"/>
      <c r="X1" s="292"/>
      <c r="Y1" s="292"/>
      <c r="Z1" s="565" t="s">
        <v>321</v>
      </c>
      <c r="AA1" s="565"/>
      <c r="AB1" s="565"/>
      <c r="AC1" s="565"/>
      <c r="AD1" s="565"/>
      <c r="AE1" s="565"/>
      <c r="AF1" s="565"/>
      <c r="AG1" s="565"/>
      <c r="AH1" s="565"/>
      <c r="AI1" s="565"/>
      <c r="AJ1" s="566"/>
      <c r="AL1" s="293"/>
      <c r="BB1" s="89" t="s">
        <v>161</v>
      </c>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1"/>
    </row>
    <row r="2" spans="1:88" ht="18" hidden="1" customHeight="1" thickTop="1" thickBot="1">
      <c r="B2" s="73"/>
      <c r="C2" s="92"/>
      <c r="D2" s="294" t="s">
        <v>147</v>
      </c>
      <c r="E2" s="295"/>
      <c r="F2" s="295"/>
      <c r="G2" s="295"/>
      <c r="H2" s="295"/>
      <c r="I2" s="296"/>
      <c r="J2" s="296"/>
      <c r="K2" s="296"/>
      <c r="L2" s="296"/>
      <c r="M2" s="296"/>
      <c r="N2" s="296"/>
      <c r="O2" s="296"/>
      <c r="P2" s="296"/>
      <c r="Q2" s="296"/>
      <c r="R2" s="296"/>
      <c r="S2" s="296"/>
      <c r="T2" s="296"/>
      <c r="U2" s="297"/>
      <c r="V2" s="295"/>
      <c r="W2" s="295"/>
      <c r="X2" s="295"/>
      <c r="Y2" s="295"/>
      <c r="Z2" s="295"/>
      <c r="AA2" s="296"/>
      <c r="AB2" s="296"/>
      <c r="AC2" s="296"/>
      <c r="AD2" s="296"/>
      <c r="AE2" s="296"/>
      <c r="AF2" s="296"/>
      <c r="AG2" s="296"/>
      <c r="AH2" s="296"/>
      <c r="AI2" s="296"/>
      <c r="AJ2" s="298"/>
      <c r="AL2" s="72"/>
      <c r="AN2" s="14"/>
      <c r="AO2" s="14"/>
      <c r="BB2" s="37"/>
      <c r="BC2" s="39"/>
      <c r="BD2" s="93" t="s">
        <v>146</v>
      </c>
      <c r="BE2" s="94"/>
      <c r="BF2" s="94"/>
      <c r="BG2" s="94"/>
      <c r="BH2" s="94"/>
      <c r="BI2" s="94"/>
      <c r="BJ2" s="94"/>
      <c r="BK2" s="94"/>
      <c r="BL2" s="95"/>
      <c r="BM2" s="96"/>
      <c r="BN2" s="97"/>
      <c r="BO2" s="97"/>
      <c r="BP2" s="97"/>
      <c r="BQ2" s="97"/>
      <c r="BR2" s="97"/>
      <c r="BS2" s="97"/>
      <c r="BT2" s="98"/>
      <c r="BU2" s="99"/>
      <c r="BV2" s="100"/>
      <c r="BW2" s="100"/>
      <c r="BX2" s="100"/>
      <c r="BY2" s="100"/>
      <c r="BZ2" s="100"/>
      <c r="CA2" s="96"/>
      <c r="CB2" s="97"/>
      <c r="CC2" s="97"/>
      <c r="CD2" s="97"/>
      <c r="CE2" s="97"/>
      <c r="CF2" s="97"/>
      <c r="CG2" s="97"/>
      <c r="CH2" s="97"/>
      <c r="CI2" s="97"/>
      <c r="CJ2" s="101"/>
    </row>
    <row r="3" spans="1:88" ht="20.100000000000001" customHeight="1" thickTop="1">
      <c r="B3" s="567" t="s">
        <v>85</v>
      </c>
      <c r="C3" s="570" t="s">
        <v>5</v>
      </c>
      <c r="D3" s="572" t="s">
        <v>344</v>
      </c>
      <c r="E3" s="573"/>
      <c r="F3" s="573"/>
      <c r="G3" s="573"/>
      <c r="H3" s="573"/>
      <c r="I3" s="573"/>
      <c r="J3" s="573"/>
      <c r="K3" s="574"/>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6"/>
      <c r="AK3" s="312" t="str" cm="1">
        <f t="array" aca="1" ref="AK3" ca="1">IF($BU$25,IF(SUMPRODUCT(LEN(L3)-LEN(SUBSTITUTE(LOWER(L3), MID("abcdefghijklmnopqrstuvwxyz", ROW(INDIRECT("1:26")), 1), ""))) &lt;= 2, "←請填寫英文Please fill in English.",""),"")</f>
        <v/>
      </c>
      <c r="AL3" s="312"/>
      <c r="AO3" t="str">
        <f>彙整資料!B2</f>
        <v/>
      </c>
      <c r="BB3" s="35" t="s">
        <v>162</v>
      </c>
      <c r="BC3" s="36" t="s">
        <v>163</v>
      </c>
      <c r="BD3" s="102" t="s">
        <v>164</v>
      </c>
      <c r="BE3" s="103"/>
      <c r="BF3" s="103"/>
      <c r="BG3" s="103"/>
      <c r="BH3" s="103"/>
      <c r="BI3" s="103"/>
      <c r="BJ3" s="103"/>
      <c r="BK3" s="103"/>
      <c r="BL3" s="104"/>
      <c r="BM3" s="105"/>
      <c r="BN3" s="106"/>
      <c r="BO3" s="106"/>
      <c r="BP3" s="106"/>
      <c r="BQ3" s="106"/>
      <c r="BR3" s="106"/>
      <c r="BS3" s="106"/>
      <c r="BT3" s="106"/>
      <c r="BU3" s="106"/>
      <c r="BV3" s="106"/>
      <c r="BW3" s="106"/>
      <c r="BX3" s="106"/>
      <c r="BY3" s="106"/>
      <c r="BZ3" s="106"/>
      <c r="CA3" s="106"/>
      <c r="CB3" s="106"/>
      <c r="CC3" s="106"/>
      <c r="CD3" s="106"/>
      <c r="CE3" s="106"/>
      <c r="CF3" s="106"/>
      <c r="CG3" s="106"/>
      <c r="CH3" s="106"/>
      <c r="CI3" s="106"/>
      <c r="CJ3" s="107"/>
    </row>
    <row r="4" spans="1:88" ht="20.100000000000001" customHeight="1">
      <c r="B4" s="568"/>
      <c r="C4" s="571"/>
      <c r="D4" s="577" t="s">
        <v>148</v>
      </c>
      <c r="E4" s="578"/>
      <c r="F4" s="578"/>
      <c r="G4" s="578"/>
      <c r="H4" s="578"/>
      <c r="I4" s="578"/>
      <c r="J4" s="578"/>
      <c r="K4" s="579"/>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6"/>
      <c r="AK4" s="312" t="str" cm="1">
        <f t="array" aca="1" ref="AK4" ca="1">IF($BU$25,IF(SUMPRODUCT(LEN(L4)-LEN(SUBSTITUTE(LOWER(L4), MID("abcdefghijklmnopqrstuvwxyz", ROW(INDIRECT("1:26")), 1), ""))) &lt;= 2, "←請填寫英文Please fill in English.",""),"")</f>
        <v/>
      </c>
      <c r="AL4" s="312"/>
      <c r="BB4" s="37"/>
      <c r="BC4" s="38"/>
      <c r="BD4" s="108" t="s">
        <v>165</v>
      </c>
      <c r="BE4" s="109"/>
      <c r="BF4" s="109"/>
      <c r="BG4" s="109"/>
      <c r="BH4" s="109"/>
      <c r="BI4" s="109"/>
      <c r="BJ4" s="109"/>
      <c r="BK4" s="109"/>
      <c r="BL4" s="110"/>
      <c r="BM4" s="96"/>
      <c r="BN4" s="97"/>
      <c r="BO4" s="97"/>
      <c r="BP4" s="97"/>
      <c r="BQ4" s="97"/>
      <c r="BR4" s="97"/>
      <c r="BS4" s="97"/>
      <c r="BT4" s="97"/>
      <c r="BU4" s="97"/>
      <c r="BV4" s="97"/>
      <c r="BW4" s="97"/>
      <c r="BX4" s="97"/>
      <c r="BY4" s="97"/>
      <c r="BZ4" s="97"/>
      <c r="CA4" s="97"/>
      <c r="CB4" s="97"/>
      <c r="CC4" s="97"/>
      <c r="CD4" s="97"/>
      <c r="CE4" s="97"/>
      <c r="CF4" s="97"/>
      <c r="CG4" s="97"/>
      <c r="CH4" s="97"/>
      <c r="CI4" s="97"/>
      <c r="CJ4" s="111"/>
    </row>
    <row r="5" spans="1:88" ht="20.100000000000001" customHeight="1">
      <c r="B5" s="568"/>
      <c r="C5" s="571"/>
      <c r="D5" s="577" t="s">
        <v>149</v>
      </c>
      <c r="E5" s="578"/>
      <c r="F5" s="578"/>
      <c r="G5" s="578"/>
      <c r="H5" s="578"/>
      <c r="I5" s="578"/>
      <c r="J5" s="578"/>
      <c r="K5" s="579"/>
      <c r="L5" s="435"/>
      <c r="M5" s="435"/>
      <c r="N5" s="435"/>
      <c r="O5" s="435"/>
      <c r="P5" s="435"/>
      <c r="Q5" s="435"/>
      <c r="R5" s="435"/>
      <c r="S5" s="435"/>
      <c r="T5" s="590"/>
      <c r="U5" s="591" t="s">
        <v>150</v>
      </c>
      <c r="V5" s="592"/>
      <c r="W5" s="593"/>
      <c r="X5" s="326"/>
      <c r="Y5" s="326"/>
      <c r="Z5" s="435"/>
      <c r="AA5" s="435"/>
      <c r="AB5" s="435"/>
      <c r="AC5" s="435"/>
      <c r="AD5" s="435"/>
      <c r="AE5" s="435"/>
      <c r="AF5" s="435"/>
      <c r="AG5" s="435"/>
      <c r="AH5" s="435"/>
      <c r="AI5" s="435"/>
      <c r="AJ5" s="436"/>
      <c r="AK5" s="312"/>
      <c r="AL5" s="312"/>
      <c r="BB5" s="37"/>
      <c r="BC5" s="38"/>
      <c r="BD5" s="112" t="s">
        <v>166</v>
      </c>
      <c r="BE5" s="113"/>
      <c r="BF5" s="113"/>
      <c r="BG5" s="113"/>
      <c r="BH5" s="113"/>
      <c r="BI5" s="113"/>
      <c r="BJ5" s="113"/>
      <c r="BK5" s="113"/>
      <c r="BL5" s="114"/>
      <c r="BM5" s="96"/>
      <c r="BN5" s="97"/>
      <c r="BO5" s="97"/>
      <c r="BP5" s="97"/>
      <c r="BQ5" s="97"/>
      <c r="BR5" s="97"/>
      <c r="BS5" s="97"/>
      <c r="BT5" s="98"/>
      <c r="BU5" s="115" t="s">
        <v>167</v>
      </c>
      <c r="BV5" s="116"/>
      <c r="BW5" s="117"/>
      <c r="BX5" s="116"/>
      <c r="BY5" s="116"/>
      <c r="BZ5" s="97"/>
      <c r="CA5" s="97"/>
      <c r="CB5" s="97"/>
      <c r="CC5" s="97"/>
      <c r="CD5" s="97"/>
      <c r="CE5" s="97"/>
      <c r="CF5" s="97"/>
      <c r="CG5" s="97"/>
      <c r="CH5" s="97"/>
      <c r="CI5" s="97"/>
      <c r="CJ5" s="111"/>
    </row>
    <row r="6" spans="1:88" ht="20.100000000000001" customHeight="1">
      <c r="A6" s="299"/>
      <c r="B6" s="568"/>
      <c r="C6" s="571"/>
      <c r="D6" s="577" t="s">
        <v>306</v>
      </c>
      <c r="E6" s="578"/>
      <c r="F6" s="578"/>
      <c r="G6" s="578"/>
      <c r="H6" s="578"/>
      <c r="I6" s="578"/>
      <c r="J6" s="578"/>
      <c r="K6" s="578"/>
      <c r="L6" s="434"/>
      <c r="M6" s="435"/>
      <c r="N6" s="435"/>
      <c r="O6" s="435"/>
      <c r="P6" s="435"/>
      <c r="Q6" s="435"/>
      <c r="R6" s="435"/>
      <c r="S6" s="435"/>
      <c r="T6" s="435"/>
      <c r="U6" s="435"/>
      <c r="V6" s="435"/>
      <c r="W6" s="435"/>
      <c r="X6" s="435"/>
      <c r="Y6" s="435"/>
      <c r="Z6" s="435"/>
      <c r="AA6" s="435"/>
      <c r="AB6" s="435"/>
      <c r="AC6" s="435"/>
      <c r="AD6" s="435"/>
      <c r="AE6" s="435"/>
      <c r="AF6" s="435"/>
      <c r="AG6" s="435"/>
      <c r="AH6" s="435"/>
      <c r="AI6" s="435"/>
      <c r="AJ6" s="436"/>
      <c r="AK6" s="312" t="str" cm="1">
        <f t="array" aca="1" ref="AK6" ca="1">IF($BU$25,IF(SUMPRODUCT(LEN(L6)-LEN(SUBSTITUTE(LOWER(L6), MID("abcdefghijklmnopqrstuvwxyz", ROW(INDIRECT("1:26")), 1), ""))) &lt;= 2, "←請填寫英文Please fill in English.",""),"")</f>
        <v/>
      </c>
      <c r="AL6" s="312"/>
      <c r="BB6" s="37"/>
      <c r="BC6" s="38"/>
      <c r="BD6" s="108" t="s">
        <v>168</v>
      </c>
      <c r="BE6" s="109"/>
      <c r="BF6" s="109"/>
      <c r="BG6" s="109"/>
      <c r="BH6" s="109"/>
      <c r="BI6" s="109"/>
      <c r="BJ6" s="109"/>
      <c r="BK6" s="109"/>
      <c r="BL6" s="110"/>
      <c r="BM6" s="96"/>
      <c r="BN6" s="97"/>
      <c r="BO6" s="97"/>
      <c r="BP6" s="97"/>
      <c r="BQ6" s="97"/>
      <c r="BR6" s="97"/>
      <c r="BS6" s="97"/>
      <c r="BT6" s="97"/>
      <c r="BU6" s="97"/>
      <c r="BV6" s="97"/>
      <c r="BW6" s="97"/>
      <c r="BX6" s="97"/>
      <c r="BY6" s="97"/>
      <c r="BZ6" s="97"/>
      <c r="CA6" s="97"/>
      <c r="CB6" s="97"/>
      <c r="CC6" s="97"/>
      <c r="CD6" s="97"/>
      <c r="CE6" s="97"/>
      <c r="CF6" s="97"/>
      <c r="CG6" s="97"/>
      <c r="CH6" s="97"/>
      <c r="CI6" s="97"/>
      <c r="CJ6" s="111"/>
    </row>
    <row r="7" spans="1:88" ht="16.5" customHeight="1">
      <c r="A7" s="300"/>
      <c r="B7" s="568"/>
      <c r="C7" s="571"/>
      <c r="D7" s="594" t="s">
        <v>95</v>
      </c>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6"/>
      <c r="AK7" s="312"/>
      <c r="AL7" s="313"/>
      <c r="BB7" s="37"/>
      <c r="BC7" s="38"/>
      <c r="BD7" s="118" t="s">
        <v>169</v>
      </c>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20"/>
    </row>
    <row r="8" spans="1:88" ht="16.5" customHeight="1">
      <c r="B8" s="568"/>
      <c r="C8" s="571"/>
      <c r="D8" s="121"/>
      <c r="E8" s="580" t="s">
        <v>105</v>
      </c>
      <c r="F8" s="581"/>
      <c r="G8" s="581"/>
      <c r="H8" s="581"/>
      <c r="I8" s="581"/>
      <c r="J8" s="581"/>
      <c r="K8" s="581"/>
      <c r="L8" s="581"/>
      <c r="M8" s="582"/>
      <c r="N8" s="122"/>
      <c r="O8" s="583" t="s">
        <v>106</v>
      </c>
      <c r="P8" s="584"/>
      <c r="Q8" s="584"/>
      <c r="R8" s="584"/>
      <c r="S8" s="584"/>
      <c r="T8" s="584"/>
      <c r="U8" s="584"/>
      <c r="V8" s="584"/>
      <c r="W8" s="584"/>
      <c r="X8" s="584"/>
      <c r="Y8" s="584"/>
      <c r="Z8" s="584"/>
      <c r="AA8" s="584"/>
      <c r="AB8" s="584"/>
      <c r="AC8" s="584"/>
      <c r="AD8" s="584"/>
      <c r="AE8" s="584"/>
      <c r="AF8" s="584"/>
      <c r="AG8" s="584"/>
      <c r="AH8" s="584"/>
      <c r="AI8" s="584"/>
      <c r="AJ8" s="585"/>
      <c r="AK8" s="312"/>
      <c r="AL8" s="312"/>
      <c r="BB8" s="37"/>
      <c r="BC8" s="38"/>
      <c r="BD8" s="123" t="b">
        <v>0</v>
      </c>
      <c r="BE8" s="124" t="s">
        <v>170</v>
      </c>
      <c r="BF8" s="125"/>
      <c r="BG8" s="125"/>
      <c r="BH8" s="125"/>
      <c r="BI8" s="125"/>
      <c r="BJ8" s="125"/>
      <c r="BK8" s="125"/>
      <c r="BL8" s="125"/>
      <c r="BM8" s="126"/>
      <c r="BN8" s="127" t="b">
        <v>0</v>
      </c>
      <c r="BO8" s="124" t="s">
        <v>171</v>
      </c>
      <c r="BP8" s="128"/>
      <c r="BQ8" s="128"/>
      <c r="BR8" s="128"/>
      <c r="BS8" s="128"/>
      <c r="BT8" s="128"/>
      <c r="BU8" s="128"/>
      <c r="BV8" s="128"/>
      <c r="BW8" s="128"/>
      <c r="BX8" s="128"/>
      <c r="BY8" s="128"/>
      <c r="BZ8" s="128"/>
      <c r="CA8" s="128"/>
      <c r="CB8" s="128"/>
      <c r="CC8" s="128"/>
      <c r="CD8" s="128"/>
      <c r="CE8" s="128"/>
      <c r="CF8" s="128"/>
      <c r="CG8" s="128"/>
      <c r="CH8" s="128"/>
      <c r="CI8" s="128"/>
      <c r="CJ8" s="129"/>
    </row>
    <row r="9" spans="1:88" ht="20.100000000000001" customHeight="1">
      <c r="B9" s="568"/>
      <c r="C9" s="571"/>
      <c r="D9" s="586" t="s">
        <v>370</v>
      </c>
      <c r="E9" s="587"/>
      <c r="F9" s="587"/>
      <c r="G9" s="587"/>
      <c r="H9" s="587"/>
      <c r="I9" s="587"/>
      <c r="J9" s="587"/>
      <c r="K9" s="588"/>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89"/>
      <c r="AK9" s="312" t="str" cm="1">
        <f t="array" aca="1" ref="AK9" ca="1">IF(AND($BU$25,OR($BD$8,$BN$8)&lt;&gt;TRUE),IF(SUMPRODUCT(LEN(L9)-LEN(SUBSTITUTE(LOWER(L9), MID("abcdefghijklmnopqrstuvwxyz", ROW(INDIRECT("1:26")), 1), ""))) &lt;= 2, "←請填寫英文Please fill in English.",""),"")</f>
        <v/>
      </c>
      <c r="AL9" s="312"/>
      <c r="BB9" s="37"/>
      <c r="BC9" s="38"/>
      <c r="BD9" s="130" t="s">
        <v>172</v>
      </c>
      <c r="BE9" s="131"/>
      <c r="BF9" s="131"/>
      <c r="BG9" s="131"/>
      <c r="BH9" s="131"/>
      <c r="BI9" s="131"/>
      <c r="BJ9" s="131"/>
      <c r="BK9" s="132"/>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4"/>
    </row>
    <row r="10" spans="1:88" ht="20.100000000000001" customHeight="1">
      <c r="B10" s="568"/>
      <c r="C10" s="571"/>
      <c r="D10" s="586" t="s">
        <v>371</v>
      </c>
      <c r="E10" s="587"/>
      <c r="F10" s="587"/>
      <c r="G10" s="587"/>
      <c r="H10" s="587"/>
      <c r="I10" s="587"/>
      <c r="J10" s="587"/>
      <c r="K10" s="588"/>
      <c r="L10" s="434"/>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6"/>
      <c r="AK10" s="312" t="str" cm="1">
        <f t="array" aca="1" ref="AK10" ca="1">IF(AND($BU$25,OR($BD$8,$BN$8)&lt;&gt;TRUE),IF(SUMPRODUCT(LEN(L10)-LEN(SUBSTITUTE(LOWER(L10), MID("abcdefghijklmnopqrstuvwxyz", ROW(INDIRECT("1:26")), 1), ""))) &lt;= 2, "←請填寫英文Please fill in English.",""),"")</f>
        <v/>
      </c>
      <c r="AL10" s="312"/>
      <c r="BB10" s="37"/>
      <c r="BC10" s="38"/>
      <c r="BD10" s="130" t="s">
        <v>173</v>
      </c>
      <c r="BE10" s="131"/>
      <c r="BF10" s="131"/>
      <c r="BG10" s="131"/>
      <c r="BH10" s="131"/>
      <c r="BI10" s="131"/>
      <c r="BJ10" s="131"/>
      <c r="BK10" s="132"/>
      <c r="BL10" s="96"/>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111"/>
    </row>
    <row r="11" spans="1:88" ht="12" customHeight="1">
      <c r="B11" s="568"/>
      <c r="C11" s="571"/>
      <c r="D11" s="558" t="s">
        <v>372</v>
      </c>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BB11" s="37"/>
      <c r="BC11" s="38"/>
      <c r="BD11" s="135" t="s">
        <v>174</v>
      </c>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7"/>
    </row>
    <row r="12" spans="1:88" ht="12" customHeight="1" thickBot="1">
      <c r="B12" s="568"/>
      <c r="C12" s="571"/>
      <c r="D12" s="561" t="s">
        <v>373</v>
      </c>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BB12" s="37"/>
      <c r="BC12" s="38"/>
      <c r="BD12" s="138" t="s">
        <v>175</v>
      </c>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40"/>
    </row>
    <row r="13" spans="1:88" ht="20.100000000000001" customHeight="1">
      <c r="B13" s="568"/>
      <c r="C13" s="394"/>
      <c r="D13" s="532" t="s">
        <v>356</v>
      </c>
      <c r="E13" s="533"/>
      <c r="F13" s="533"/>
      <c r="G13" s="533"/>
      <c r="H13" s="533"/>
      <c r="I13" s="533"/>
      <c r="J13" s="533"/>
      <c r="K13" s="533"/>
      <c r="L13" s="534"/>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6"/>
      <c r="BB13" s="37"/>
      <c r="BC13" s="39"/>
      <c r="BD13" s="141" t="s">
        <v>176</v>
      </c>
      <c r="BE13" s="142"/>
      <c r="BF13" s="142"/>
      <c r="BG13" s="142"/>
      <c r="BH13" s="142"/>
      <c r="BI13" s="105"/>
      <c r="BJ13" s="106"/>
      <c r="BK13" s="106"/>
      <c r="BL13" s="106"/>
      <c r="BM13" s="106"/>
      <c r="BN13" s="106"/>
      <c r="BO13" s="106" t="s">
        <v>167</v>
      </c>
      <c r="BP13" s="106"/>
      <c r="BQ13" s="106"/>
      <c r="BR13" s="106"/>
      <c r="BS13" s="106" t="s">
        <v>177</v>
      </c>
      <c r="BT13" s="143"/>
      <c r="BU13" s="144"/>
      <c r="BV13" s="142"/>
      <c r="BW13" s="145"/>
      <c r="BX13" s="142"/>
      <c r="BY13" s="142"/>
      <c r="BZ13" s="106"/>
      <c r="CA13" s="106"/>
      <c r="CB13" s="106"/>
      <c r="CC13" s="106"/>
      <c r="CD13" s="106" t="s">
        <v>178</v>
      </c>
      <c r="CE13" s="106"/>
      <c r="CF13" s="106"/>
      <c r="CG13" s="106"/>
      <c r="CH13" s="106"/>
      <c r="CI13" s="106"/>
      <c r="CJ13" s="146"/>
    </row>
    <row r="14" spans="1:88" ht="20.100000000000001" customHeight="1">
      <c r="B14" s="568"/>
      <c r="C14" s="394"/>
      <c r="D14" s="551" t="s">
        <v>357</v>
      </c>
      <c r="E14" s="552"/>
      <c r="F14" s="552"/>
      <c r="G14" s="552"/>
      <c r="H14" s="552"/>
      <c r="I14" s="538"/>
      <c r="J14" s="539"/>
      <c r="K14" s="539"/>
      <c r="L14" s="539"/>
      <c r="M14" s="539"/>
      <c r="N14" s="539"/>
      <c r="O14" s="553" t="s">
        <v>358</v>
      </c>
      <c r="P14" s="554"/>
      <c r="Q14" s="538"/>
      <c r="R14" s="555"/>
      <c r="S14" s="556" t="s">
        <v>359</v>
      </c>
      <c r="T14" s="537"/>
      <c r="U14" s="554"/>
      <c r="V14" s="538"/>
      <c r="W14" s="539"/>
      <c r="X14" s="539"/>
      <c r="Y14" s="539"/>
      <c r="Z14" s="539"/>
      <c r="AA14" s="539"/>
      <c r="AB14" s="539"/>
      <c r="AC14" s="555"/>
      <c r="AD14" s="537" t="s">
        <v>360</v>
      </c>
      <c r="AE14" s="537"/>
      <c r="AF14" s="538"/>
      <c r="AG14" s="539"/>
      <c r="AH14" s="539"/>
      <c r="AI14" s="539"/>
      <c r="AJ14" s="540"/>
      <c r="BB14" s="37"/>
      <c r="BC14" s="39"/>
      <c r="BD14" s="147" t="s">
        <v>146</v>
      </c>
      <c r="BE14" s="100"/>
      <c r="BF14" s="100"/>
      <c r="BG14" s="100"/>
      <c r="BH14" s="100"/>
      <c r="BI14" s="96"/>
      <c r="BJ14" s="97"/>
      <c r="BK14" s="97"/>
      <c r="BL14" s="97"/>
      <c r="BM14" s="97"/>
      <c r="BN14" s="97"/>
      <c r="BO14" s="97"/>
      <c r="BP14" s="97"/>
      <c r="BQ14" s="97"/>
      <c r="BR14" s="97"/>
      <c r="BS14" s="97"/>
      <c r="BT14" s="98"/>
      <c r="BU14" s="99"/>
      <c r="BV14" s="100"/>
      <c r="BW14" s="100"/>
      <c r="BX14" s="100"/>
      <c r="BY14" s="100"/>
      <c r="BZ14" s="148"/>
      <c r="CA14" s="97"/>
      <c r="CB14" s="97"/>
      <c r="CC14" s="97"/>
      <c r="CD14" s="97"/>
      <c r="CE14" s="97"/>
      <c r="CF14" s="97"/>
      <c r="CG14" s="97"/>
      <c r="CH14" s="97"/>
      <c r="CI14" s="97"/>
      <c r="CJ14" s="101"/>
    </row>
    <row r="15" spans="1:88" ht="20.100000000000001" customHeight="1" thickBot="1">
      <c r="A15" s="318" t="str">
        <f>IF(AND(BD16&lt;&gt;TRUE,L17&lt;&gt;L3),"Payment Statement","")</f>
        <v/>
      </c>
      <c r="B15" s="569"/>
      <c r="C15" s="395"/>
      <c r="D15" s="541" t="s">
        <v>361</v>
      </c>
      <c r="E15" s="542"/>
      <c r="F15" s="542"/>
      <c r="G15" s="542"/>
      <c r="H15" s="542"/>
      <c r="I15" s="543"/>
      <c r="J15" s="544"/>
      <c r="K15" s="544"/>
      <c r="L15" s="544"/>
      <c r="M15" s="544"/>
      <c r="N15" s="544"/>
      <c r="O15" s="544"/>
      <c r="P15" s="544"/>
      <c r="Q15" s="544"/>
      <c r="R15" s="545"/>
      <c r="S15" s="557" t="s">
        <v>362</v>
      </c>
      <c r="T15" s="547"/>
      <c r="U15" s="547"/>
      <c r="V15" s="547"/>
      <c r="W15" s="547"/>
      <c r="X15" s="547"/>
      <c r="Y15" s="547"/>
      <c r="Z15" s="547"/>
      <c r="AA15" s="548"/>
      <c r="AB15" s="549"/>
      <c r="AC15" s="549"/>
      <c r="AD15" s="549"/>
      <c r="AE15" s="549"/>
      <c r="AF15" s="549"/>
      <c r="AG15" s="549"/>
      <c r="AH15" s="549"/>
      <c r="AI15" s="549"/>
      <c r="AJ15" s="550"/>
      <c r="AM15" s="14"/>
      <c r="AP15" s="34"/>
      <c r="BB15" s="40"/>
      <c r="BC15" s="41"/>
      <c r="BD15" s="149" t="s">
        <v>179</v>
      </c>
      <c r="BE15" s="150"/>
      <c r="BF15" s="150"/>
      <c r="BG15" s="150"/>
      <c r="BH15" s="150"/>
      <c r="BI15" s="151"/>
      <c r="BJ15" s="152"/>
      <c r="BK15" s="152"/>
      <c r="BL15" s="152"/>
      <c r="BM15" s="152"/>
      <c r="BN15" s="152"/>
      <c r="BO15" s="152"/>
      <c r="BP15" s="152"/>
      <c r="BQ15" s="152"/>
      <c r="BR15" s="152"/>
      <c r="BS15" s="152" t="s">
        <v>180</v>
      </c>
      <c r="BT15" s="153"/>
      <c r="BU15" s="154"/>
      <c r="BV15" s="155"/>
      <c r="BW15" s="155"/>
      <c r="BX15" s="155"/>
      <c r="BY15" s="155"/>
      <c r="BZ15" s="155"/>
      <c r="CA15" s="155"/>
      <c r="CB15" s="155"/>
      <c r="CC15" s="155"/>
      <c r="CD15" s="155"/>
      <c r="CE15" s="151"/>
      <c r="CF15" s="152"/>
      <c r="CG15" s="152"/>
      <c r="CH15" s="152"/>
      <c r="CI15" s="152"/>
      <c r="CJ15" s="156"/>
    </row>
    <row r="16" spans="1:88" ht="16.5" customHeight="1" thickTop="1">
      <c r="A16" s="301" t="str">
        <f>IF(AND(BD16&lt;&gt;TRUE,L17&lt;&gt;L3),"付款切結書連結","")</f>
        <v/>
      </c>
      <c r="B16" s="425" t="s">
        <v>86</v>
      </c>
      <c r="C16" s="393" t="s">
        <v>0</v>
      </c>
      <c r="D16" s="302" t="b">
        <f>$BD$16</f>
        <v>0</v>
      </c>
      <c r="E16" s="526" t="s">
        <v>105</v>
      </c>
      <c r="F16" s="527"/>
      <c r="G16" s="527"/>
      <c r="H16" s="527"/>
      <c r="I16" s="527"/>
      <c r="J16" s="527"/>
      <c r="K16" s="527"/>
      <c r="L16" s="527"/>
      <c r="M16" s="528"/>
      <c r="N16" s="529" t="s">
        <v>374</v>
      </c>
      <c r="O16" s="530"/>
      <c r="P16" s="530"/>
      <c r="Q16" s="530"/>
      <c r="R16" s="530"/>
      <c r="S16" s="530"/>
      <c r="T16" s="530"/>
      <c r="U16" s="530"/>
      <c r="V16" s="530"/>
      <c r="W16" s="530"/>
      <c r="X16" s="530"/>
      <c r="Y16" s="530"/>
      <c r="Z16" s="530"/>
      <c r="AA16" s="530"/>
      <c r="AB16" s="530"/>
      <c r="AC16" s="530"/>
      <c r="AD16" s="530"/>
      <c r="AE16" s="530"/>
      <c r="AF16" s="530"/>
      <c r="AG16" s="530"/>
      <c r="AH16" s="530"/>
      <c r="AI16" s="530"/>
      <c r="AJ16" s="531"/>
      <c r="AL16" s="314"/>
      <c r="BB16" s="35" t="s">
        <v>181</v>
      </c>
      <c r="BC16" s="42" t="s">
        <v>182</v>
      </c>
      <c r="BD16" s="157" t="b">
        <v>0</v>
      </c>
      <c r="BE16" s="158" t="s">
        <v>170</v>
      </c>
      <c r="BF16" s="159"/>
      <c r="BG16" s="159"/>
      <c r="BH16" s="159"/>
      <c r="BI16" s="159"/>
      <c r="BJ16" s="159"/>
      <c r="BK16" s="159"/>
      <c r="BL16" s="159"/>
      <c r="BM16" s="160"/>
      <c r="BN16" s="161" t="s">
        <v>183</v>
      </c>
      <c r="BO16" s="162"/>
      <c r="BP16" s="162"/>
      <c r="BQ16" s="162"/>
      <c r="BR16" s="162"/>
      <c r="BS16" s="162"/>
      <c r="BT16" s="162"/>
      <c r="BU16" s="162"/>
      <c r="BV16" s="162"/>
      <c r="BW16" s="162"/>
      <c r="BX16" s="162"/>
      <c r="BY16" s="162"/>
      <c r="BZ16" s="162"/>
      <c r="CA16" s="162"/>
      <c r="CB16" s="162"/>
      <c r="CC16" s="162"/>
      <c r="CD16" s="162"/>
      <c r="CE16" s="162"/>
      <c r="CF16" s="162"/>
      <c r="CG16" s="162"/>
      <c r="CH16" s="162"/>
      <c r="CI16" s="163"/>
      <c r="CJ16" s="164"/>
    </row>
    <row r="17" spans="1:88" ht="20.100000000000001" customHeight="1">
      <c r="B17" s="391"/>
      <c r="C17" s="394"/>
      <c r="D17" s="532" t="s">
        <v>363</v>
      </c>
      <c r="E17" s="533"/>
      <c r="F17" s="533"/>
      <c r="G17" s="533"/>
      <c r="H17" s="533"/>
      <c r="I17" s="533"/>
      <c r="J17" s="533"/>
      <c r="K17" s="533"/>
      <c r="L17" s="534"/>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6"/>
      <c r="AK17" s="312" t="str" cm="1">
        <f t="array" aca="1" ref="AK17" ca="1">IF(AND($BU$25,$BN$8),IF(SUMPRODUCT(LEN(L17)-LEN(SUBSTITUTE(LOWER(L17), MID("abcdefghijklmnopqrstuvwxyz", ROW(INDIRECT("1:26")), 1), ""))) &lt;= 2, "←請填寫英文Please fill in English.",""),"")</f>
        <v/>
      </c>
      <c r="BB17" s="43"/>
      <c r="BC17" s="39"/>
      <c r="BD17" s="93" t="s">
        <v>184</v>
      </c>
      <c r="BE17" s="94"/>
      <c r="BF17" s="94"/>
      <c r="BG17" s="94"/>
      <c r="BH17" s="94"/>
      <c r="BI17" s="94"/>
      <c r="BJ17" s="94"/>
      <c r="BK17" s="94"/>
      <c r="BL17" s="95"/>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101"/>
    </row>
    <row r="18" spans="1:88" ht="20.100000000000001" customHeight="1">
      <c r="B18" s="391"/>
      <c r="C18" s="394"/>
      <c r="D18" s="532" t="s">
        <v>364</v>
      </c>
      <c r="E18" s="533"/>
      <c r="F18" s="533"/>
      <c r="G18" s="533"/>
      <c r="H18" s="533"/>
      <c r="I18" s="533"/>
      <c r="J18" s="533"/>
      <c r="K18" s="533"/>
      <c r="L18" s="534"/>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6"/>
      <c r="AL18" s="14"/>
      <c r="AO18" s="14"/>
      <c r="BB18" s="43"/>
      <c r="BC18" s="39"/>
      <c r="BD18" s="165" t="s">
        <v>185</v>
      </c>
      <c r="BE18" s="125"/>
      <c r="BF18" s="125"/>
      <c r="BG18" s="125"/>
      <c r="BH18" s="125"/>
      <c r="BI18" s="125"/>
      <c r="BJ18" s="125"/>
      <c r="BK18" s="125"/>
      <c r="BL18" s="126"/>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66"/>
    </row>
    <row r="19" spans="1:88" ht="20.100000000000001" customHeight="1">
      <c r="B19" s="524"/>
      <c r="C19" s="394"/>
      <c r="D19" s="532" t="s">
        <v>365</v>
      </c>
      <c r="E19" s="533"/>
      <c r="F19" s="533"/>
      <c r="G19" s="533"/>
      <c r="H19" s="533"/>
      <c r="I19" s="533"/>
      <c r="J19" s="533"/>
      <c r="K19" s="533"/>
      <c r="L19" s="534"/>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6"/>
      <c r="AK19" s="312" t="str" cm="1">
        <f t="array" aca="1" ref="AK19" ca="1">IF(AND($BU$25,$BN$8),IF(SUMPRODUCT(LEN(L19)-LEN(SUBSTITUTE(LOWER(L19), MID("abcdefghijklmnopqrstuvwxyz", ROW(INDIRECT("1:26")), 1), ""))) &lt;= 2, "←請填寫英文Please fill in English.",""),"")</f>
        <v/>
      </c>
      <c r="AL19" s="14"/>
      <c r="BB19" s="37"/>
      <c r="BC19" s="39"/>
      <c r="BD19" s="93" t="s">
        <v>186</v>
      </c>
      <c r="BE19" s="94"/>
      <c r="BF19" s="94"/>
      <c r="BG19" s="94"/>
      <c r="BH19" s="94"/>
      <c r="BI19" s="94"/>
      <c r="BJ19" s="94"/>
      <c r="BK19" s="94"/>
      <c r="BL19" s="95"/>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101"/>
    </row>
    <row r="20" spans="1:88" ht="20.100000000000001" customHeight="1">
      <c r="B20" s="524"/>
      <c r="C20" s="394"/>
      <c r="D20" s="551" t="s">
        <v>366</v>
      </c>
      <c r="E20" s="552"/>
      <c r="F20" s="552"/>
      <c r="G20" s="552"/>
      <c r="H20" s="552"/>
      <c r="I20" s="538"/>
      <c r="J20" s="539"/>
      <c r="K20" s="539"/>
      <c r="L20" s="539"/>
      <c r="M20" s="539"/>
      <c r="N20" s="539"/>
      <c r="O20" s="553" t="s">
        <v>358</v>
      </c>
      <c r="P20" s="554"/>
      <c r="Q20" s="538"/>
      <c r="R20" s="555"/>
      <c r="S20" s="556" t="s">
        <v>359</v>
      </c>
      <c r="T20" s="537"/>
      <c r="U20" s="554"/>
      <c r="V20" s="538"/>
      <c r="W20" s="539"/>
      <c r="X20" s="539"/>
      <c r="Y20" s="539"/>
      <c r="Z20" s="539"/>
      <c r="AA20" s="539"/>
      <c r="AB20" s="539"/>
      <c r="AC20" s="555"/>
      <c r="AD20" s="537" t="s">
        <v>360</v>
      </c>
      <c r="AE20" s="537"/>
      <c r="AF20" s="538"/>
      <c r="AG20" s="539"/>
      <c r="AH20" s="539"/>
      <c r="AI20" s="539"/>
      <c r="AJ20" s="540"/>
      <c r="AN20" s="14"/>
      <c r="AO20" s="14"/>
      <c r="BB20" s="37"/>
      <c r="BC20" s="39"/>
      <c r="BD20" s="93" t="s">
        <v>176</v>
      </c>
      <c r="BE20" s="94"/>
      <c r="BF20" s="94"/>
      <c r="BG20" s="94"/>
      <c r="BH20" s="94"/>
      <c r="BI20" s="94"/>
      <c r="BJ20" s="94"/>
      <c r="BK20" s="94"/>
      <c r="BL20" s="94"/>
      <c r="BM20" s="96"/>
      <c r="BN20" s="97"/>
      <c r="BO20" s="97" t="s">
        <v>167</v>
      </c>
      <c r="BP20" s="97"/>
      <c r="BQ20" s="97"/>
      <c r="BR20" s="97"/>
      <c r="BS20" s="97" t="s">
        <v>177</v>
      </c>
      <c r="BT20" s="97"/>
      <c r="BU20" s="99"/>
      <c r="BV20" s="100"/>
      <c r="BW20" s="148"/>
      <c r="BX20" s="167"/>
      <c r="BY20" s="167"/>
      <c r="BZ20" s="97"/>
      <c r="CA20" s="97"/>
      <c r="CB20" s="97"/>
      <c r="CC20" s="97"/>
      <c r="CD20" s="97" t="s">
        <v>178</v>
      </c>
      <c r="CE20" s="97"/>
      <c r="CF20" s="97"/>
      <c r="CG20" s="97"/>
      <c r="CH20" s="97"/>
      <c r="CI20" s="97"/>
      <c r="CJ20" s="101"/>
    </row>
    <row r="21" spans="1:88" ht="20.100000000000001" customHeight="1" thickBot="1">
      <c r="B21" s="525"/>
      <c r="C21" s="395"/>
      <c r="D21" s="541" t="s">
        <v>361</v>
      </c>
      <c r="E21" s="542"/>
      <c r="F21" s="542"/>
      <c r="G21" s="542"/>
      <c r="H21" s="542"/>
      <c r="I21" s="543"/>
      <c r="J21" s="544"/>
      <c r="K21" s="544"/>
      <c r="L21" s="544"/>
      <c r="M21" s="544"/>
      <c r="N21" s="544"/>
      <c r="O21" s="544"/>
      <c r="P21" s="544"/>
      <c r="Q21" s="544"/>
      <c r="R21" s="545"/>
      <c r="S21" s="546" t="s">
        <v>367</v>
      </c>
      <c r="T21" s="547"/>
      <c r="U21" s="547"/>
      <c r="V21" s="547"/>
      <c r="W21" s="547"/>
      <c r="X21" s="547"/>
      <c r="Y21" s="547"/>
      <c r="Z21" s="547"/>
      <c r="AA21" s="548"/>
      <c r="AB21" s="549"/>
      <c r="AC21" s="549"/>
      <c r="AD21" s="549"/>
      <c r="AE21" s="549"/>
      <c r="AF21" s="549"/>
      <c r="AG21" s="549"/>
      <c r="AH21" s="549"/>
      <c r="AI21" s="549"/>
      <c r="AJ21" s="550"/>
      <c r="BB21" s="37"/>
      <c r="BC21" s="39"/>
      <c r="BD21" s="168" t="s">
        <v>179</v>
      </c>
      <c r="BE21" s="169"/>
      <c r="BF21" s="169"/>
      <c r="BG21" s="169"/>
      <c r="BH21" s="169"/>
      <c r="BI21" s="169"/>
      <c r="BJ21" s="169"/>
      <c r="BK21" s="169"/>
      <c r="BL21" s="170"/>
      <c r="BM21" s="151"/>
      <c r="BN21" s="152"/>
      <c r="BO21" s="152"/>
      <c r="BP21" s="152"/>
      <c r="BQ21" s="152"/>
      <c r="BR21" s="152"/>
      <c r="BS21" s="152" t="s">
        <v>187</v>
      </c>
      <c r="BT21" s="153"/>
      <c r="BU21" s="154"/>
      <c r="BV21" s="155"/>
      <c r="BW21" s="155"/>
      <c r="BX21" s="155"/>
      <c r="BY21" s="155"/>
      <c r="BZ21" s="155"/>
      <c r="CA21" s="155"/>
      <c r="CB21" s="155"/>
      <c r="CC21" s="155"/>
      <c r="CD21" s="171"/>
      <c r="CE21" s="152"/>
      <c r="CF21" s="152"/>
      <c r="CG21" s="152"/>
      <c r="CH21" s="152"/>
      <c r="CI21" s="152"/>
      <c r="CJ21" s="156"/>
    </row>
    <row r="22" spans="1:88" ht="29.1" customHeight="1" thickTop="1">
      <c r="B22" s="425" t="s">
        <v>87</v>
      </c>
      <c r="C22" s="393" t="s">
        <v>1</v>
      </c>
      <c r="D22" s="500" t="s">
        <v>151</v>
      </c>
      <c r="E22" s="501"/>
      <c r="F22" s="501"/>
      <c r="G22" s="501"/>
      <c r="H22" s="501"/>
      <c r="I22" s="303"/>
      <c r="J22" s="502" t="s">
        <v>375</v>
      </c>
      <c r="K22" s="502"/>
      <c r="L22" s="502"/>
      <c r="M22" s="502"/>
      <c r="N22" s="303"/>
      <c r="O22" s="503" t="s">
        <v>376</v>
      </c>
      <c r="P22" s="503"/>
      <c r="Q22" s="503"/>
      <c r="R22" s="503"/>
      <c r="S22" s="503"/>
      <c r="T22" s="503"/>
      <c r="U22" s="303"/>
      <c r="V22" s="504" t="s">
        <v>377</v>
      </c>
      <c r="W22" s="505"/>
      <c r="X22" s="505"/>
      <c r="Y22" s="505"/>
      <c r="Z22" s="505"/>
      <c r="AA22" s="505"/>
      <c r="AB22" s="505"/>
      <c r="AC22" s="506"/>
      <c r="AD22" s="481" t="s">
        <v>142</v>
      </c>
      <c r="AE22" s="481"/>
      <c r="AF22" s="481"/>
      <c r="AG22" s="481"/>
      <c r="AH22" s="481"/>
      <c r="AI22" s="481"/>
      <c r="AJ22" s="482"/>
      <c r="BB22" s="35" t="s">
        <v>188</v>
      </c>
      <c r="BC22" s="36" t="s">
        <v>189</v>
      </c>
      <c r="BD22" s="172" t="s">
        <v>190</v>
      </c>
      <c r="BE22" s="173"/>
      <c r="BF22" s="173"/>
      <c r="BG22" s="173"/>
      <c r="BH22" s="173"/>
      <c r="BI22" s="174" t="b">
        <v>0</v>
      </c>
      <c r="BJ22" s="173" t="s">
        <v>191</v>
      </c>
      <c r="BK22" s="173"/>
      <c r="BL22" s="173"/>
      <c r="BM22" s="173"/>
      <c r="BN22" s="174" t="b">
        <v>0</v>
      </c>
      <c r="BO22" s="173" t="s">
        <v>192</v>
      </c>
      <c r="BP22" s="173"/>
      <c r="BQ22" s="173"/>
      <c r="BR22" s="173"/>
      <c r="BS22" s="173"/>
      <c r="BT22" s="173"/>
      <c r="BU22" s="174" t="b">
        <v>0</v>
      </c>
      <c r="BV22" s="175" t="s">
        <v>193</v>
      </c>
      <c r="BW22" s="176"/>
      <c r="BX22" s="176"/>
      <c r="BY22" s="176"/>
      <c r="BZ22" s="176"/>
      <c r="CA22" s="176"/>
      <c r="CB22" s="176"/>
      <c r="CC22" s="177"/>
      <c r="CD22" s="178" t="s">
        <v>194</v>
      </c>
      <c r="CE22" s="178"/>
      <c r="CF22" s="178"/>
      <c r="CG22" s="178"/>
      <c r="CH22" s="178"/>
      <c r="CI22" s="178"/>
      <c r="CJ22" s="179"/>
    </row>
    <row r="23" spans="1:88" ht="10.5" customHeight="1">
      <c r="B23" s="391"/>
      <c r="C23" s="394"/>
      <c r="D23" s="483" t="s">
        <v>378</v>
      </c>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5"/>
      <c r="BB23" s="43"/>
      <c r="BC23" s="38"/>
      <c r="BD23" s="180" t="s">
        <v>195</v>
      </c>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2"/>
    </row>
    <row r="24" spans="1:88" ht="17.100000000000001" customHeight="1">
      <c r="A24" s="491" t="s">
        <v>322</v>
      </c>
      <c r="B24" s="391"/>
      <c r="C24" s="394"/>
      <c r="D24" s="492" t="s">
        <v>379</v>
      </c>
      <c r="E24" s="493"/>
      <c r="F24" s="493"/>
      <c r="G24" s="493"/>
      <c r="H24" s="493"/>
      <c r="I24" s="493"/>
      <c r="J24" s="493"/>
      <c r="K24" s="493"/>
      <c r="L24" s="493"/>
      <c r="M24" s="493"/>
      <c r="N24" s="122"/>
      <c r="O24" s="494" t="s">
        <v>88</v>
      </c>
      <c r="P24" s="494"/>
      <c r="Q24" s="494"/>
      <c r="R24" s="494"/>
      <c r="S24" s="494"/>
      <c r="T24" s="494"/>
      <c r="U24" s="122"/>
      <c r="V24" s="494" t="s">
        <v>89</v>
      </c>
      <c r="W24" s="494"/>
      <c r="X24" s="494"/>
      <c r="Y24" s="494"/>
      <c r="Z24" s="494"/>
      <c r="AA24" s="494"/>
      <c r="AB24" s="338"/>
      <c r="AC24" s="122"/>
      <c r="AD24" s="494" t="s">
        <v>90</v>
      </c>
      <c r="AE24" s="494"/>
      <c r="AF24" s="494"/>
      <c r="AG24" s="494"/>
      <c r="AH24" s="494"/>
      <c r="AI24" s="494"/>
      <c r="AJ24" s="495"/>
      <c r="AL24" s="315"/>
      <c r="BB24" s="43"/>
      <c r="BC24" s="38"/>
      <c r="BD24" s="183" t="s">
        <v>196</v>
      </c>
      <c r="BE24" s="184"/>
      <c r="BF24" s="184"/>
      <c r="BG24" s="184"/>
      <c r="BH24" s="184"/>
      <c r="BI24" s="184"/>
      <c r="BJ24" s="184"/>
      <c r="BK24" s="184"/>
      <c r="BL24" s="184"/>
      <c r="BM24" s="184"/>
      <c r="BN24" s="127" t="b">
        <v>0</v>
      </c>
      <c r="BO24" s="185" t="s">
        <v>197</v>
      </c>
      <c r="BP24" s="185"/>
      <c r="BQ24" s="185"/>
      <c r="BR24" s="185"/>
      <c r="BS24" s="185"/>
      <c r="BT24" s="185"/>
      <c r="BU24" s="127" t="b">
        <v>0</v>
      </c>
      <c r="BV24" s="185" t="s">
        <v>198</v>
      </c>
      <c r="BW24" s="185"/>
      <c r="BX24" s="185"/>
      <c r="BY24" s="185"/>
      <c r="BZ24" s="185"/>
      <c r="CA24" s="185"/>
      <c r="CB24" s="184"/>
      <c r="CC24" s="127" t="b">
        <v>0</v>
      </c>
      <c r="CD24" s="185" t="s">
        <v>199</v>
      </c>
      <c r="CE24" s="185"/>
      <c r="CF24" s="185"/>
      <c r="CG24" s="185"/>
      <c r="CH24" s="185"/>
      <c r="CI24" s="185"/>
      <c r="CJ24" s="186"/>
    </row>
    <row r="25" spans="1:88" ht="17.100000000000001" customHeight="1">
      <c r="A25" s="491"/>
      <c r="B25" s="391"/>
      <c r="C25" s="394"/>
      <c r="D25" s="492" t="s">
        <v>439</v>
      </c>
      <c r="E25" s="493"/>
      <c r="F25" s="493"/>
      <c r="G25" s="493"/>
      <c r="H25" s="493"/>
      <c r="I25" s="493"/>
      <c r="J25" s="493"/>
      <c r="K25" s="493"/>
      <c r="L25" s="493"/>
      <c r="M25" s="493"/>
      <c r="N25" s="122"/>
      <c r="O25" s="496" t="s">
        <v>2</v>
      </c>
      <c r="P25" s="496"/>
      <c r="Q25" s="496"/>
      <c r="R25" s="496"/>
      <c r="S25" s="496"/>
      <c r="T25" s="496"/>
      <c r="U25" s="122"/>
      <c r="V25" s="497" t="s">
        <v>3</v>
      </c>
      <c r="W25" s="498"/>
      <c r="X25" s="498"/>
      <c r="Y25" s="498"/>
      <c r="Z25" s="499"/>
      <c r="AA25" s="507" t="s">
        <v>143</v>
      </c>
      <c r="AB25" s="508"/>
      <c r="AC25" s="508"/>
      <c r="AD25" s="508"/>
      <c r="AE25" s="508"/>
      <c r="AF25" s="508"/>
      <c r="AG25" s="508"/>
      <c r="AH25" s="508"/>
      <c r="AI25" s="508"/>
      <c r="AJ25" s="509"/>
      <c r="AK25" s="312" t="str">
        <f ca="1">IF(OR(COUNTIF(AK3:AK24,"*English*")&gt;0,COUNTIF(AK28:AK42,"*English*")&gt;0),"申請資訊請填寫英文","")</f>
        <v/>
      </c>
      <c r="AL25" s="319"/>
      <c r="BB25" s="43"/>
      <c r="BC25" s="38"/>
      <c r="BD25" s="187" t="s">
        <v>200</v>
      </c>
      <c r="BE25" s="184"/>
      <c r="BF25" s="184"/>
      <c r="BG25" s="184"/>
      <c r="BH25" s="184"/>
      <c r="BI25" s="184"/>
      <c r="BJ25" s="184"/>
      <c r="BK25" s="184"/>
      <c r="BL25" s="184"/>
      <c r="BM25" s="184"/>
      <c r="BN25" s="127" t="b">
        <v>0</v>
      </c>
      <c r="BO25" s="184" t="s">
        <v>201</v>
      </c>
      <c r="BP25" s="184"/>
      <c r="BQ25" s="184"/>
      <c r="BR25" s="184"/>
      <c r="BS25" s="184"/>
      <c r="BT25" s="184"/>
      <c r="BU25" s="127" t="b">
        <v>0</v>
      </c>
      <c r="BV25" s="188" t="s">
        <v>202</v>
      </c>
      <c r="BW25" s="94"/>
      <c r="BX25" s="94"/>
      <c r="BY25" s="94"/>
      <c r="BZ25" s="95"/>
      <c r="CA25" s="189" t="s">
        <v>203</v>
      </c>
      <c r="CB25" s="190"/>
      <c r="CC25" s="190"/>
      <c r="CD25" s="190"/>
      <c r="CE25" s="190"/>
      <c r="CF25" s="190"/>
      <c r="CG25" s="190"/>
      <c r="CH25" s="190"/>
      <c r="CI25" s="190"/>
      <c r="CJ25" s="191"/>
    </row>
    <row r="26" spans="1:88" hidden="1">
      <c r="B26" s="391"/>
      <c r="C26" s="394"/>
      <c r="D26" s="510" t="s">
        <v>144</v>
      </c>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1"/>
      <c r="BB26" s="43"/>
      <c r="BC26" s="38"/>
      <c r="BD26" s="192" t="s">
        <v>204</v>
      </c>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4"/>
    </row>
    <row r="27" spans="1:88" ht="17.100000000000001" customHeight="1">
      <c r="B27" s="391"/>
      <c r="C27" s="394"/>
      <c r="D27" s="492" t="s">
        <v>380</v>
      </c>
      <c r="E27" s="493"/>
      <c r="F27" s="493"/>
      <c r="G27" s="493"/>
      <c r="H27" s="493"/>
      <c r="I27" s="493"/>
      <c r="J27" s="493"/>
      <c r="K27" s="493"/>
      <c r="L27" s="493"/>
      <c r="M27" s="493"/>
      <c r="N27" s="122"/>
      <c r="O27" s="512" t="s">
        <v>346</v>
      </c>
      <c r="P27" s="496"/>
      <c r="Q27" s="496"/>
      <c r="R27" s="496"/>
      <c r="S27" s="496"/>
      <c r="T27" s="496"/>
      <c r="U27" s="513" t="str">
        <f>IF(OR(AND(BU25,BN25),BN27),"需額外加收取費用 It will be charged.","")</f>
        <v/>
      </c>
      <c r="V27" s="514"/>
      <c r="W27" s="514"/>
      <c r="X27" s="514"/>
      <c r="Y27" s="514"/>
      <c r="Z27" s="514"/>
      <c r="AA27" s="514"/>
      <c r="AB27" s="514"/>
      <c r="AC27" s="514"/>
      <c r="AD27" s="514"/>
      <c r="AE27" s="514"/>
      <c r="AF27" s="514"/>
      <c r="AG27" s="514"/>
      <c r="AH27" s="514"/>
      <c r="AI27" s="514"/>
      <c r="AJ27" s="515"/>
      <c r="AK27" s="312" t="str">
        <f ca="1">IF(OR(COUNTIF(AK3:AK24,"*English*")&gt;0,COUNTIF(AK28:AK42,"*English*")&gt;0),"Please fill in the information in English.","")</f>
        <v/>
      </c>
      <c r="BB27" s="43"/>
      <c r="BC27" s="38"/>
      <c r="BD27" s="187" t="s">
        <v>205</v>
      </c>
      <c r="BE27" s="184"/>
      <c r="BF27" s="184"/>
      <c r="BG27" s="184"/>
      <c r="BH27" s="184"/>
      <c r="BI27" s="184"/>
      <c r="BJ27" s="184"/>
      <c r="BK27" s="184"/>
      <c r="BL27" s="184"/>
      <c r="BM27" s="184"/>
      <c r="BN27" s="127" t="b">
        <v>0</v>
      </c>
      <c r="BO27" s="184" t="s">
        <v>201</v>
      </c>
      <c r="BP27" s="184"/>
      <c r="BQ27" s="184"/>
      <c r="BR27" s="184"/>
      <c r="BS27" s="184"/>
      <c r="BT27" s="184"/>
      <c r="BU27" s="127"/>
      <c r="BV27" s="188"/>
      <c r="BW27" s="94"/>
      <c r="BX27" s="94"/>
      <c r="BY27" s="94"/>
      <c r="BZ27" s="95"/>
      <c r="CA27" s="189"/>
      <c r="CB27" s="190"/>
      <c r="CC27" s="190"/>
      <c r="CD27" s="190"/>
      <c r="CE27" s="190"/>
      <c r="CF27" s="190"/>
      <c r="CG27" s="190"/>
      <c r="CH27" s="190"/>
      <c r="CI27" s="190"/>
      <c r="CJ27" s="191"/>
    </row>
    <row r="28" spans="1:88" ht="17.100000000000001" customHeight="1">
      <c r="B28" s="391"/>
      <c r="C28" s="394"/>
      <c r="D28" s="492" t="s">
        <v>381</v>
      </c>
      <c r="E28" s="493"/>
      <c r="F28" s="493"/>
      <c r="G28" s="493"/>
      <c r="H28" s="493"/>
      <c r="I28" s="493"/>
      <c r="J28" s="493"/>
      <c r="K28" s="493"/>
      <c r="L28" s="493"/>
      <c r="M28" s="493"/>
      <c r="N28" s="122"/>
      <c r="O28" s="497" t="s">
        <v>4</v>
      </c>
      <c r="P28" s="498"/>
      <c r="Q28" s="498"/>
      <c r="R28" s="498"/>
      <c r="S28" s="498"/>
      <c r="T28" s="499"/>
      <c r="U28" s="122"/>
      <c r="V28" s="477" t="s">
        <v>145</v>
      </c>
      <c r="W28" s="498"/>
      <c r="X28" s="498"/>
      <c r="Y28" s="498"/>
      <c r="Z28" s="498"/>
      <c r="AA28" s="498"/>
      <c r="AB28" s="498"/>
      <c r="AC28" s="498"/>
      <c r="AD28" s="498"/>
      <c r="AE28" s="498"/>
      <c r="AF28" s="498"/>
      <c r="AG28" s="498"/>
      <c r="AH28" s="498"/>
      <c r="AI28" s="498"/>
      <c r="AJ28" s="516"/>
      <c r="BB28" s="43"/>
      <c r="BC28" s="38"/>
      <c r="BD28" s="183" t="s">
        <v>206</v>
      </c>
      <c r="BE28" s="184"/>
      <c r="BF28" s="184"/>
      <c r="BG28" s="184"/>
      <c r="BH28" s="184"/>
      <c r="BI28" s="184"/>
      <c r="BJ28" s="184"/>
      <c r="BK28" s="184"/>
      <c r="BL28" s="184"/>
      <c r="BM28" s="184"/>
      <c r="BN28" s="127" t="b">
        <v>0</v>
      </c>
      <c r="BO28" s="184" t="s">
        <v>207</v>
      </c>
      <c r="BP28" s="184"/>
      <c r="BQ28" s="184"/>
      <c r="BR28" s="184"/>
      <c r="BS28" s="184"/>
      <c r="BT28" s="184"/>
      <c r="BU28" s="184" t="b">
        <v>0</v>
      </c>
      <c r="BV28" s="184" t="s">
        <v>208</v>
      </c>
      <c r="BW28" s="184"/>
      <c r="BX28" s="184"/>
      <c r="BY28" s="184"/>
      <c r="BZ28" s="184"/>
      <c r="CA28" s="184"/>
      <c r="CB28" s="184"/>
      <c r="CC28" s="184"/>
      <c r="CD28" s="184"/>
      <c r="CE28" s="184"/>
      <c r="CF28" s="184"/>
      <c r="CG28" s="184"/>
      <c r="CH28" s="184"/>
      <c r="CI28" s="184"/>
      <c r="CJ28" s="195"/>
    </row>
    <row r="29" spans="1:88" ht="17.100000000000001" customHeight="1">
      <c r="B29" s="391"/>
      <c r="C29" s="394"/>
      <c r="D29" s="517" t="s">
        <v>382</v>
      </c>
      <c r="E29" s="517"/>
      <c r="F29" s="517"/>
      <c r="G29" s="517"/>
      <c r="H29" s="517"/>
      <c r="I29" s="517"/>
      <c r="J29" s="517"/>
      <c r="K29" s="517"/>
      <c r="L29" s="517"/>
      <c r="M29" s="518"/>
      <c r="N29" s="196"/>
      <c r="O29" s="521" t="s">
        <v>48</v>
      </c>
      <c r="P29" s="522"/>
      <c r="Q29" s="522"/>
      <c r="R29" s="522"/>
      <c r="S29" s="522"/>
      <c r="T29" s="522"/>
      <c r="U29" s="522"/>
      <c r="V29" s="522"/>
      <c r="W29" s="522"/>
      <c r="X29" s="522"/>
      <c r="Y29" s="522"/>
      <c r="Z29" s="523"/>
      <c r="AA29" s="122"/>
      <c r="AB29" s="338"/>
      <c r="AC29" s="477" t="s">
        <v>286</v>
      </c>
      <c r="AD29" s="478"/>
      <c r="AE29" s="478"/>
      <c r="AF29" s="478"/>
      <c r="AG29" s="478"/>
      <c r="AH29" s="478"/>
      <c r="AI29" s="478"/>
      <c r="AJ29" s="479"/>
      <c r="BB29" s="43"/>
      <c r="BC29" s="38"/>
      <c r="BD29" s="183" t="s">
        <v>209</v>
      </c>
      <c r="BE29" s="184"/>
      <c r="BF29" s="184"/>
      <c r="BG29" s="184"/>
      <c r="BH29" s="184"/>
      <c r="BI29" s="184"/>
      <c r="BJ29" s="184"/>
      <c r="BK29" s="184"/>
      <c r="BL29" s="184"/>
      <c r="BM29" s="184"/>
      <c r="BN29" s="127" t="b">
        <v>0</v>
      </c>
      <c r="BO29" s="197" t="s">
        <v>210</v>
      </c>
      <c r="BP29" s="197"/>
      <c r="BQ29" s="197"/>
      <c r="BR29" s="197"/>
      <c r="BS29" s="197"/>
      <c r="BT29" s="197"/>
      <c r="BU29" s="197"/>
      <c r="BV29" s="197"/>
      <c r="BW29" s="197"/>
      <c r="BX29" s="197"/>
      <c r="BY29" s="197"/>
      <c r="BZ29" s="127" t="b">
        <v>0</v>
      </c>
      <c r="CA29" s="184" t="b">
        <v>0</v>
      </c>
      <c r="CB29" s="184"/>
      <c r="CC29" s="184"/>
      <c r="CD29" s="184"/>
      <c r="CE29" s="184"/>
      <c r="CF29" s="184"/>
      <c r="CG29" s="184"/>
      <c r="CH29" s="184"/>
      <c r="CI29" s="184"/>
      <c r="CJ29" s="195"/>
    </row>
    <row r="30" spans="1:88" ht="17.100000000000001" customHeight="1">
      <c r="B30" s="391"/>
      <c r="C30" s="394"/>
      <c r="D30" s="519"/>
      <c r="E30" s="519"/>
      <c r="F30" s="519"/>
      <c r="G30" s="519"/>
      <c r="H30" s="519"/>
      <c r="I30" s="519"/>
      <c r="J30" s="519"/>
      <c r="K30" s="519"/>
      <c r="L30" s="519"/>
      <c r="M30" s="520"/>
      <c r="N30" s="434"/>
      <c r="O30" s="435"/>
      <c r="P30" s="435"/>
      <c r="Q30" s="435"/>
      <c r="R30" s="435"/>
      <c r="S30" s="435"/>
      <c r="T30" s="435"/>
      <c r="U30" s="435"/>
      <c r="V30" s="435"/>
      <c r="W30" s="435"/>
      <c r="X30" s="435"/>
      <c r="Y30" s="435"/>
      <c r="Z30" s="435"/>
      <c r="AA30" s="435"/>
      <c r="AB30" s="435"/>
      <c r="AC30" s="435"/>
      <c r="AD30" s="435"/>
      <c r="AE30" s="435"/>
      <c r="AF30" s="435"/>
      <c r="AG30" s="435"/>
      <c r="AH30" s="435"/>
      <c r="AI30" s="435"/>
      <c r="AJ30" s="480"/>
      <c r="BB30" s="43"/>
      <c r="BC30" s="38"/>
      <c r="BD30" s="183"/>
      <c r="BE30" s="184"/>
      <c r="BF30" s="184"/>
      <c r="BG30" s="198"/>
      <c r="BH30" s="198"/>
      <c r="BI30" s="199"/>
      <c r="BJ30" s="199"/>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200"/>
    </row>
    <row r="31" spans="1:88" ht="37.5" customHeight="1" thickBot="1">
      <c r="B31" s="392"/>
      <c r="C31" s="395"/>
      <c r="D31" s="487" t="s">
        <v>383</v>
      </c>
      <c r="E31" s="488"/>
      <c r="F31" s="488"/>
      <c r="G31" s="488"/>
      <c r="H31" s="488"/>
      <c r="I31" s="488"/>
      <c r="J31" s="488"/>
      <c r="K31" s="488"/>
      <c r="L31" s="488"/>
      <c r="M31" s="488"/>
      <c r="N31" s="488"/>
      <c r="O31" s="488"/>
      <c r="P31" s="488"/>
      <c r="Q31" s="488"/>
      <c r="R31" s="488"/>
      <c r="S31" s="488"/>
      <c r="T31" s="488"/>
      <c r="U31" s="489"/>
      <c r="V31" s="489"/>
      <c r="W31" s="489"/>
      <c r="X31" s="489"/>
      <c r="Y31" s="489"/>
      <c r="Z31" s="489"/>
      <c r="AA31" s="489"/>
      <c r="AB31" s="489"/>
      <c r="AC31" s="489"/>
      <c r="AD31" s="489"/>
      <c r="AE31" s="489"/>
      <c r="AF31" s="489"/>
      <c r="AG31" s="489"/>
      <c r="AH31" s="489"/>
      <c r="AI31" s="489"/>
      <c r="AJ31" s="490"/>
      <c r="BB31" s="44"/>
      <c r="BC31" s="45"/>
      <c r="BD31" s="201" t="s">
        <v>211</v>
      </c>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3"/>
    </row>
    <row r="32" spans="1:88" ht="15.75" customHeight="1" thickTop="1">
      <c r="A32" s="321"/>
      <c r="B32" s="448" t="s">
        <v>134</v>
      </c>
      <c r="C32" s="393" t="s">
        <v>135</v>
      </c>
      <c r="D32" s="449">
        <v>1</v>
      </c>
      <c r="E32" s="450" t="s">
        <v>6</v>
      </c>
      <c r="F32" s="451"/>
      <c r="G32" s="451"/>
      <c r="H32" s="451"/>
      <c r="I32" s="451"/>
      <c r="J32" s="452"/>
      <c r="K32" s="452"/>
      <c r="L32" s="452"/>
      <c r="M32" s="452"/>
      <c r="N32" s="452"/>
      <c r="O32" s="452"/>
      <c r="P32" s="452"/>
      <c r="Q32" s="452"/>
      <c r="R32" s="452"/>
      <c r="S32" s="452"/>
      <c r="T32" s="453"/>
      <c r="U32" s="456" t="s">
        <v>152</v>
      </c>
      <c r="V32" s="457"/>
      <c r="W32" s="457"/>
      <c r="X32" s="457"/>
      <c r="Y32" s="457"/>
      <c r="Z32" s="457"/>
      <c r="AA32" s="457"/>
      <c r="AB32" s="204"/>
      <c r="AC32" s="205"/>
      <c r="AD32" s="459" t="s">
        <v>46</v>
      </c>
      <c r="AE32" s="460"/>
      <c r="AF32" s="460"/>
      <c r="AG32" s="460"/>
      <c r="AH32" s="460"/>
      <c r="AI32" s="460"/>
      <c r="AJ32" s="461"/>
      <c r="AK32" s="320" t="str" cm="1">
        <f t="array" aca="1" ref="AK32" ca="1">IF($BU$25,IF(SUMPRODUCT(LEN(J32)-LEN(SUBSTITUTE(LOWER(J32), MID("abcdefghijklmnopqrstuvwxyz", ROW(INDIRECT("1:26")), 1), ""))) &lt;= 2, "←產品名稱填寫英文", ""),"")</f>
        <v/>
      </c>
      <c r="BB32" s="46" t="s">
        <v>212</v>
      </c>
      <c r="BC32" s="38" t="s">
        <v>213</v>
      </c>
      <c r="BD32" s="206">
        <v>1</v>
      </c>
      <c r="BE32" s="207" t="s">
        <v>214</v>
      </c>
      <c r="BF32" s="208"/>
      <c r="BG32" s="208"/>
      <c r="BH32" s="208"/>
      <c r="BI32" s="208"/>
      <c r="BJ32" s="209"/>
      <c r="BK32" s="209"/>
      <c r="BL32" s="209"/>
      <c r="BM32" s="209"/>
      <c r="BN32" s="209"/>
      <c r="BO32" s="209"/>
      <c r="BP32" s="209"/>
      <c r="BQ32" s="209"/>
      <c r="BR32" s="209"/>
      <c r="BS32" s="209"/>
      <c r="BT32" s="105"/>
      <c r="BU32" s="210" t="s">
        <v>215</v>
      </c>
      <c r="BV32" s="208"/>
      <c r="BW32" s="208"/>
      <c r="BX32" s="208"/>
      <c r="BY32" s="208"/>
      <c r="BZ32" s="208"/>
      <c r="CA32" s="208"/>
      <c r="CB32" s="208"/>
      <c r="CC32" s="211" t="b">
        <v>0</v>
      </c>
      <c r="CD32" s="212" t="s">
        <v>216</v>
      </c>
      <c r="CE32" s="213"/>
      <c r="CF32" s="213"/>
      <c r="CG32" s="213"/>
      <c r="CH32" s="213"/>
      <c r="CI32" s="213"/>
      <c r="CJ32" s="214"/>
    </row>
    <row r="33" spans="1:88" ht="15.75" customHeight="1">
      <c r="A33" s="301"/>
      <c r="B33" s="391"/>
      <c r="C33" s="394"/>
      <c r="D33" s="437"/>
      <c r="E33" s="439"/>
      <c r="F33" s="439"/>
      <c r="G33" s="439"/>
      <c r="H33" s="439"/>
      <c r="I33" s="439"/>
      <c r="J33" s="454"/>
      <c r="K33" s="454"/>
      <c r="L33" s="454"/>
      <c r="M33" s="454"/>
      <c r="N33" s="454"/>
      <c r="O33" s="454"/>
      <c r="P33" s="454"/>
      <c r="Q33" s="454"/>
      <c r="R33" s="454"/>
      <c r="S33" s="454"/>
      <c r="T33" s="455"/>
      <c r="U33" s="458"/>
      <c r="V33" s="439"/>
      <c r="W33" s="439"/>
      <c r="X33" s="439"/>
      <c r="Y33" s="439"/>
      <c r="Z33" s="439"/>
      <c r="AA33" s="439"/>
      <c r="AB33" s="327"/>
      <c r="AC33" s="215"/>
      <c r="AD33" s="462" t="s">
        <v>47</v>
      </c>
      <c r="AE33" s="462"/>
      <c r="AF33" s="462"/>
      <c r="AG33" s="462"/>
      <c r="AH33" s="462"/>
      <c r="AI33" s="462"/>
      <c r="AJ33" s="463"/>
      <c r="AK33" s="320" t="str" cm="1">
        <f t="array" aca="1" ref="AK33" ca="1">IF($BU$25,IF(SUMPRODUCT(LEN(J32)-LEN(SUBSTITUTE(LOWER(J32), MID("abcdefghijklmnopqrstuvwxyz", ROW(INDIRECT("1:26")), 1), ""))) &lt;= 2, "← Name should be filled in English.", ""),"")</f>
        <v/>
      </c>
      <c r="BB33" s="43"/>
      <c r="BC33" s="38"/>
      <c r="BD33" s="216"/>
      <c r="BE33" s="217"/>
      <c r="BF33" s="217"/>
      <c r="BG33" s="217"/>
      <c r="BH33" s="217"/>
      <c r="BI33" s="217"/>
      <c r="BJ33" s="198"/>
      <c r="BK33" s="198"/>
      <c r="BL33" s="198"/>
      <c r="BM33" s="198"/>
      <c r="BN33" s="198"/>
      <c r="BO33" s="198"/>
      <c r="BP33" s="198"/>
      <c r="BQ33" s="198"/>
      <c r="BR33" s="198"/>
      <c r="BS33" s="198"/>
      <c r="BT33" s="96"/>
      <c r="BU33" s="218"/>
      <c r="BV33" s="217"/>
      <c r="BW33" s="217"/>
      <c r="BX33" s="217"/>
      <c r="BY33" s="217"/>
      <c r="BZ33" s="217"/>
      <c r="CA33" s="217"/>
      <c r="CB33" s="217"/>
      <c r="CC33" s="219" t="b">
        <v>0</v>
      </c>
      <c r="CD33" s="184" t="s">
        <v>217</v>
      </c>
      <c r="CE33" s="184"/>
      <c r="CF33" s="184"/>
      <c r="CG33" s="184"/>
      <c r="CH33" s="184"/>
      <c r="CI33" s="184"/>
      <c r="CJ33" s="220"/>
    </row>
    <row r="34" spans="1:88" ht="15.75" customHeight="1">
      <c r="A34" s="321" t="str">
        <f>IF(J34&lt;&gt;L3,"Statemen of Authorization","")</f>
        <v/>
      </c>
      <c r="B34" s="391"/>
      <c r="C34" s="394"/>
      <c r="D34" s="437">
        <v>2</v>
      </c>
      <c r="E34" s="438" t="s">
        <v>160</v>
      </c>
      <c r="F34" s="439"/>
      <c r="G34" s="439"/>
      <c r="H34" s="439"/>
      <c r="I34" s="439"/>
      <c r="J34" s="454"/>
      <c r="K34" s="454"/>
      <c r="L34" s="454"/>
      <c r="M34" s="454"/>
      <c r="N34" s="454"/>
      <c r="O34" s="454"/>
      <c r="P34" s="454"/>
      <c r="Q34" s="454"/>
      <c r="R34" s="454"/>
      <c r="S34" s="454"/>
      <c r="T34" s="455"/>
      <c r="U34" s="465" t="s">
        <v>153</v>
      </c>
      <c r="V34" s="439"/>
      <c r="W34" s="439"/>
      <c r="X34" s="439"/>
      <c r="Y34" s="439"/>
      <c r="Z34" s="439"/>
      <c r="AA34" s="439"/>
      <c r="AB34" s="327"/>
      <c r="AC34" s="215"/>
      <c r="AD34" s="486" t="s">
        <v>390</v>
      </c>
      <c r="AE34" s="462"/>
      <c r="AF34" s="462"/>
      <c r="AG34" s="462"/>
      <c r="AH34" s="462"/>
      <c r="AI34" s="462"/>
      <c r="AJ34" s="463"/>
      <c r="AK34" s="312" t="str" cm="1">
        <f t="array" aca="1" ref="AK34" ca="1">IF($BU$25,IF(SUMPRODUCT(LEN(J34)-LEN(SUBSTITUTE(LOWER(J34), MID("abcdefghijklmnopqrstuvwxyz", ROW(INDIRECT("1:26")), 1), ""))) &lt;= 2, "←廠商資訊填寫英文 ", ""),"")</f>
        <v/>
      </c>
      <c r="BB34" s="43"/>
      <c r="BC34" s="38"/>
      <c r="BD34" s="216">
        <v>2</v>
      </c>
      <c r="BE34" s="221" t="s">
        <v>218</v>
      </c>
      <c r="BF34" s="217"/>
      <c r="BG34" s="217"/>
      <c r="BH34" s="217"/>
      <c r="BI34" s="217"/>
      <c r="BJ34" s="198"/>
      <c r="BK34" s="198"/>
      <c r="BL34" s="198"/>
      <c r="BM34" s="198"/>
      <c r="BN34" s="198"/>
      <c r="BO34" s="198"/>
      <c r="BP34" s="198"/>
      <c r="BQ34" s="198"/>
      <c r="BR34" s="198"/>
      <c r="BS34" s="198"/>
      <c r="BT34" s="96"/>
      <c r="BU34" s="218" t="s">
        <v>219</v>
      </c>
      <c r="BV34" s="217"/>
      <c r="BW34" s="217"/>
      <c r="BX34" s="217"/>
      <c r="BY34" s="217"/>
      <c r="BZ34" s="217"/>
      <c r="CA34" s="217"/>
      <c r="CB34" s="217"/>
      <c r="CC34" s="219" t="b">
        <v>0</v>
      </c>
      <c r="CD34" s="184" t="s">
        <v>220</v>
      </c>
      <c r="CE34" s="184"/>
      <c r="CF34" s="184"/>
      <c r="CG34" s="184"/>
      <c r="CH34" s="184"/>
      <c r="CI34" s="184"/>
      <c r="CJ34" s="220"/>
    </row>
    <row r="35" spans="1:88" ht="15.75" customHeight="1">
      <c r="A35" s="301" t="str">
        <f>IF(J34&lt;&gt;L3,"委託檢測聲明書連結","")</f>
        <v/>
      </c>
      <c r="B35" s="391"/>
      <c r="C35" s="394"/>
      <c r="D35" s="437"/>
      <c r="E35" s="439"/>
      <c r="F35" s="439"/>
      <c r="G35" s="439"/>
      <c r="H35" s="439"/>
      <c r="I35" s="439"/>
      <c r="J35" s="454"/>
      <c r="K35" s="454"/>
      <c r="L35" s="454"/>
      <c r="M35" s="454"/>
      <c r="N35" s="454"/>
      <c r="O35" s="454"/>
      <c r="P35" s="454"/>
      <c r="Q35" s="454"/>
      <c r="R35" s="454"/>
      <c r="S35" s="454"/>
      <c r="T35" s="455"/>
      <c r="U35" s="458"/>
      <c r="V35" s="439"/>
      <c r="W35" s="439"/>
      <c r="X35" s="439"/>
      <c r="Y35" s="439"/>
      <c r="Z35" s="439"/>
      <c r="AA35" s="439"/>
      <c r="AB35" s="327"/>
      <c r="AC35" s="215"/>
      <c r="AD35" s="462" t="s">
        <v>91</v>
      </c>
      <c r="AE35" s="462"/>
      <c r="AF35" s="462"/>
      <c r="AG35" s="462"/>
      <c r="AH35" s="462"/>
      <c r="AI35" s="462"/>
      <c r="AJ35" s="463"/>
      <c r="AK35" s="312" t="str" cm="1">
        <f t="array" aca="1" ref="AK35" ca="1">IF($BU$25,IF(SUMPRODUCT(LEN(J34)-LEN(SUBSTITUTE(LOWER(J34), MID("abcdefghijklmnopqrstuvwxyz", ROW(INDIRECT("1:26")), 1), ""))) &lt;= 2, "←Supplier/Manufacturer should be filled in English.", ""),"")</f>
        <v/>
      </c>
      <c r="BB35" s="43"/>
      <c r="BC35" s="38"/>
      <c r="BD35" s="216"/>
      <c r="BE35" s="217"/>
      <c r="BF35" s="217"/>
      <c r="BG35" s="217"/>
      <c r="BH35" s="217"/>
      <c r="BI35" s="217"/>
      <c r="BJ35" s="198"/>
      <c r="BK35" s="198"/>
      <c r="BL35" s="198"/>
      <c r="BM35" s="198"/>
      <c r="BN35" s="198"/>
      <c r="BO35" s="198"/>
      <c r="BP35" s="198"/>
      <c r="BQ35" s="198"/>
      <c r="BR35" s="198"/>
      <c r="BS35" s="198"/>
      <c r="BT35" s="96"/>
      <c r="BU35" s="218"/>
      <c r="BV35" s="217"/>
      <c r="BW35" s="217"/>
      <c r="BX35" s="217"/>
      <c r="BY35" s="217"/>
      <c r="BZ35" s="217"/>
      <c r="CA35" s="217"/>
      <c r="CB35" s="217"/>
      <c r="CC35" s="219" t="b">
        <v>0</v>
      </c>
      <c r="CD35" s="184" t="s">
        <v>221</v>
      </c>
      <c r="CE35" s="184"/>
      <c r="CF35" s="184"/>
      <c r="CG35" s="184"/>
      <c r="CH35" s="184"/>
      <c r="CI35" s="184"/>
      <c r="CJ35" s="220"/>
    </row>
    <row r="36" spans="1:88" ht="15.75" customHeight="1">
      <c r="B36" s="391"/>
      <c r="C36" s="394"/>
      <c r="D36" s="437"/>
      <c r="E36" s="439"/>
      <c r="F36" s="439"/>
      <c r="G36" s="439"/>
      <c r="H36" s="439"/>
      <c r="I36" s="439"/>
      <c r="J36" s="454"/>
      <c r="K36" s="454"/>
      <c r="L36" s="454"/>
      <c r="M36" s="454"/>
      <c r="N36" s="454"/>
      <c r="O36" s="454"/>
      <c r="P36" s="454"/>
      <c r="Q36" s="454"/>
      <c r="R36" s="454"/>
      <c r="S36" s="454"/>
      <c r="T36" s="455"/>
      <c r="U36" s="458"/>
      <c r="V36" s="439"/>
      <c r="W36" s="439"/>
      <c r="X36" s="439"/>
      <c r="Y36" s="439"/>
      <c r="Z36" s="439"/>
      <c r="AA36" s="439"/>
      <c r="AB36" s="327"/>
      <c r="AC36" s="215"/>
      <c r="AD36" s="462" t="s">
        <v>92</v>
      </c>
      <c r="AE36" s="462"/>
      <c r="AF36" s="462"/>
      <c r="AG36" s="462"/>
      <c r="AH36" s="462"/>
      <c r="AI36" s="462"/>
      <c r="AJ36" s="463"/>
      <c r="BB36" s="43"/>
      <c r="BC36" s="38"/>
      <c r="BD36" s="216"/>
      <c r="BE36" s="217"/>
      <c r="BF36" s="217"/>
      <c r="BG36" s="217"/>
      <c r="BH36" s="217"/>
      <c r="BI36" s="217"/>
      <c r="BJ36" s="198"/>
      <c r="BK36" s="198"/>
      <c r="BL36" s="198"/>
      <c r="BM36" s="198"/>
      <c r="BN36" s="198"/>
      <c r="BO36" s="198"/>
      <c r="BP36" s="198"/>
      <c r="BQ36" s="198"/>
      <c r="BR36" s="198"/>
      <c r="BS36" s="198"/>
      <c r="BT36" s="96"/>
      <c r="BU36" s="218"/>
      <c r="BV36" s="217"/>
      <c r="BW36" s="217"/>
      <c r="BX36" s="217"/>
      <c r="BY36" s="217"/>
      <c r="BZ36" s="217"/>
      <c r="CA36" s="217"/>
      <c r="CB36" s="217"/>
      <c r="CC36" s="219" t="b">
        <v>0</v>
      </c>
      <c r="CD36" s="184" t="s">
        <v>222</v>
      </c>
      <c r="CE36" s="184"/>
      <c r="CF36" s="184"/>
      <c r="CG36" s="184"/>
      <c r="CH36" s="184"/>
      <c r="CI36" s="184"/>
      <c r="CJ36" s="220"/>
    </row>
    <row r="37" spans="1:88" ht="15.75" customHeight="1">
      <c r="B37" s="391"/>
      <c r="C37" s="394"/>
      <c r="D37" s="337">
        <v>3</v>
      </c>
      <c r="E37" s="432" t="s">
        <v>155</v>
      </c>
      <c r="F37" s="433"/>
      <c r="G37" s="433"/>
      <c r="H37" s="433"/>
      <c r="I37" s="433"/>
      <c r="J37" s="464"/>
      <c r="K37" s="464"/>
      <c r="L37" s="464"/>
      <c r="M37" s="464"/>
      <c r="N37" s="464"/>
      <c r="O37" s="464"/>
      <c r="P37" s="464"/>
      <c r="Q37" s="464"/>
      <c r="R37" s="464"/>
      <c r="S37" s="464"/>
      <c r="T37" s="434"/>
      <c r="U37" s="465" t="s">
        <v>154</v>
      </c>
      <c r="V37" s="439"/>
      <c r="W37" s="439"/>
      <c r="X37" s="439"/>
      <c r="Y37" s="439"/>
      <c r="Z37" s="439"/>
      <c r="AA37" s="439"/>
      <c r="AB37" s="327"/>
      <c r="AC37" s="464"/>
      <c r="AD37" s="464"/>
      <c r="AE37" s="468" t="s">
        <v>84</v>
      </c>
      <c r="AF37" s="468"/>
      <c r="AG37" s="468"/>
      <c r="AH37" s="468"/>
      <c r="AI37" s="468"/>
      <c r="AJ37" s="469"/>
      <c r="AM37" s="2"/>
      <c r="BB37" s="43"/>
      <c r="BC37" s="38"/>
      <c r="BD37" s="33">
        <v>3</v>
      </c>
      <c r="BE37" s="217" t="s">
        <v>223</v>
      </c>
      <c r="BF37" s="217"/>
      <c r="BG37" s="217"/>
      <c r="BH37" s="217"/>
      <c r="BI37" s="217"/>
      <c r="BJ37" s="198"/>
      <c r="BK37" s="198"/>
      <c r="BL37" s="198"/>
      <c r="BM37" s="198"/>
      <c r="BN37" s="198"/>
      <c r="BO37" s="198"/>
      <c r="BP37" s="198"/>
      <c r="BQ37" s="198"/>
      <c r="BR37" s="198"/>
      <c r="BS37" s="198"/>
      <c r="BT37" s="96"/>
      <c r="BU37" s="218" t="s">
        <v>224</v>
      </c>
      <c r="BV37" s="217"/>
      <c r="BW37" s="217"/>
      <c r="BX37" s="217"/>
      <c r="BY37" s="217"/>
      <c r="BZ37" s="217"/>
      <c r="CA37" s="217"/>
      <c r="CB37" s="217"/>
      <c r="CC37" s="198"/>
      <c r="CD37" s="198"/>
      <c r="CE37" s="185" t="s">
        <v>225</v>
      </c>
      <c r="CF37" s="185"/>
      <c r="CG37" s="185"/>
      <c r="CH37" s="185"/>
      <c r="CI37" s="185"/>
      <c r="CJ37" s="222"/>
    </row>
    <row r="38" spans="1:88" ht="15.75" customHeight="1">
      <c r="B38" s="391"/>
      <c r="C38" s="394"/>
      <c r="D38" s="337">
        <v>4</v>
      </c>
      <c r="E38" s="432" t="s">
        <v>156</v>
      </c>
      <c r="F38" s="433"/>
      <c r="G38" s="433"/>
      <c r="H38" s="433"/>
      <c r="I38" s="433"/>
      <c r="J38" s="464"/>
      <c r="K38" s="464"/>
      <c r="L38" s="464"/>
      <c r="M38" s="464"/>
      <c r="N38" s="464"/>
      <c r="O38" s="464"/>
      <c r="P38" s="464"/>
      <c r="Q38" s="464"/>
      <c r="R38" s="464"/>
      <c r="S38" s="464"/>
      <c r="T38" s="434"/>
      <c r="U38" s="458"/>
      <c r="V38" s="439"/>
      <c r="W38" s="439"/>
      <c r="X38" s="439"/>
      <c r="Y38" s="439"/>
      <c r="Z38" s="439"/>
      <c r="AA38" s="439"/>
      <c r="AB38" s="327"/>
      <c r="AC38" s="464"/>
      <c r="AD38" s="464"/>
      <c r="AE38" s="468" t="s">
        <v>93</v>
      </c>
      <c r="AF38" s="468" t="s">
        <v>83</v>
      </c>
      <c r="AG38" s="468"/>
      <c r="AH38" s="468"/>
      <c r="AI38" s="468"/>
      <c r="AJ38" s="469"/>
      <c r="BB38" s="43"/>
      <c r="BC38" s="38"/>
      <c r="BD38" s="33">
        <v>4</v>
      </c>
      <c r="BE38" s="217" t="s">
        <v>226</v>
      </c>
      <c r="BF38" s="217"/>
      <c r="BG38" s="217"/>
      <c r="BH38" s="217"/>
      <c r="BI38" s="217"/>
      <c r="BJ38" s="198"/>
      <c r="BK38" s="198"/>
      <c r="BL38" s="198"/>
      <c r="BM38" s="198"/>
      <c r="BN38" s="198"/>
      <c r="BO38" s="198"/>
      <c r="BP38" s="198"/>
      <c r="BQ38" s="198"/>
      <c r="BR38" s="198"/>
      <c r="BS38" s="198"/>
      <c r="BT38" s="96"/>
      <c r="BU38" s="218"/>
      <c r="BV38" s="217"/>
      <c r="BW38" s="217"/>
      <c r="BX38" s="217"/>
      <c r="BY38" s="217"/>
      <c r="BZ38" s="217"/>
      <c r="CA38" s="217"/>
      <c r="CB38" s="217"/>
      <c r="CC38" s="198"/>
      <c r="CD38" s="198"/>
      <c r="CE38" s="185" t="s">
        <v>227</v>
      </c>
      <c r="CF38" s="185" t="s">
        <v>228</v>
      </c>
      <c r="CG38" s="185"/>
      <c r="CH38" s="185"/>
      <c r="CI38" s="185"/>
      <c r="CJ38" s="222"/>
    </row>
    <row r="39" spans="1:88" ht="15.75" customHeight="1">
      <c r="B39" s="391"/>
      <c r="C39" s="394"/>
      <c r="D39" s="337">
        <v>5</v>
      </c>
      <c r="E39" s="432" t="s">
        <v>157</v>
      </c>
      <c r="F39" s="433"/>
      <c r="G39" s="433"/>
      <c r="H39" s="433"/>
      <c r="I39" s="433"/>
      <c r="J39" s="464"/>
      <c r="K39" s="464"/>
      <c r="L39" s="464"/>
      <c r="M39" s="464"/>
      <c r="N39" s="464"/>
      <c r="O39" s="464"/>
      <c r="P39" s="464"/>
      <c r="Q39" s="464"/>
      <c r="R39" s="464"/>
      <c r="S39" s="464"/>
      <c r="T39" s="434"/>
      <c r="U39" s="458"/>
      <c r="V39" s="439"/>
      <c r="W39" s="439"/>
      <c r="X39" s="439"/>
      <c r="Y39" s="439"/>
      <c r="Z39" s="439"/>
      <c r="AA39" s="439"/>
      <c r="AB39" s="327"/>
      <c r="AC39" s="428" t="s">
        <v>440</v>
      </c>
      <c r="AD39" s="428"/>
      <c r="AE39" s="428"/>
      <c r="AF39" s="428"/>
      <c r="AG39" s="428"/>
      <c r="AH39" s="428"/>
      <c r="AI39" s="428"/>
      <c r="AJ39" s="429"/>
      <c r="BB39" s="43"/>
      <c r="BC39" s="38"/>
      <c r="BD39" s="33">
        <v>5</v>
      </c>
      <c r="BE39" s="217" t="s">
        <v>229</v>
      </c>
      <c r="BF39" s="217"/>
      <c r="BG39" s="217"/>
      <c r="BH39" s="217"/>
      <c r="BI39" s="217"/>
      <c r="BJ39" s="198"/>
      <c r="BK39" s="198"/>
      <c r="BL39" s="198"/>
      <c r="BM39" s="198"/>
      <c r="BN39" s="198"/>
      <c r="BO39" s="198"/>
      <c r="BP39" s="198"/>
      <c r="BQ39" s="198"/>
      <c r="BR39" s="198"/>
      <c r="BS39" s="198"/>
      <c r="BT39" s="96"/>
      <c r="BU39" s="218"/>
      <c r="BV39" s="217"/>
      <c r="BW39" s="217"/>
      <c r="BX39" s="217"/>
      <c r="BY39" s="217"/>
      <c r="BZ39" s="217"/>
      <c r="CA39" s="217"/>
      <c r="CB39" s="217"/>
      <c r="CC39" s="223" t="s">
        <v>230</v>
      </c>
      <c r="CD39" s="223"/>
      <c r="CE39" s="223"/>
      <c r="CF39" s="223"/>
      <c r="CG39" s="223"/>
      <c r="CH39" s="223"/>
      <c r="CI39" s="223"/>
      <c r="CJ39" s="224"/>
    </row>
    <row r="40" spans="1:88" ht="15.75" customHeight="1" thickBot="1">
      <c r="B40" s="391"/>
      <c r="C40" s="394"/>
      <c r="D40" s="337">
        <v>6</v>
      </c>
      <c r="E40" s="432" t="s">
        <v>158</v>
      </c>
      <c r="F40" s="433"/>
      <c r="G40" s="433"/>
      <c r="H40" s="433"/>
      <c r="I40" s="433"/>
      <c r="J40" s="434"/>
      <c r="K40" s="435"/>
      <c r="L40" s="435"/>
      <c r="M40" s="435"/>
      <c r="N40" s="435"/>
      <c r="O40" s="435"/>
      <c r="P40" s="435"/>
      <c r="Q40" s="435"/>
      <c r="R40" s="435"/>
      <c r="S40" s="435"/>
      <c r="T40" s="436"/>
      <c r="U40" s="466"/>
      <c r="V40" s="467"/>
      <c r="W40" s="467"/>
      <c r="X40" s="467"/>
      <c r="Y40" s="467"/>
      <c r="Z40" s="467"/>
      <c r="AA40" s="467"/>
      <c r="AB40" s="225"/>
      <c r="AC40" s="430"/>
      <c r="AD40" s="430"/>
      <c r="AE40" s="430"/>
      <c r="AF40" s="430"/>
      <c r="AG40" s="430"/>
      <c r="AH40" s="430"/>
      <c r="AI40" s="430"/>
      <c r="AJ40" s="431"/>
      <c r="BB40" s="43"/>
      <c r="BC40" s="38"/>
      <c r="BD40" s="33">
        <v>6</v>
      </c>
      <c r="BE40" s="217" t="s">
        <v>231</v>
      </c>
      <c r="BF40" s="217"/>
      <c r="BG40" s="217"/>
      <c r="BH40" s="217"/>
      <c r="BI40" s="217"/>
      <c r="BJ40" s="198"/>
      <c r="BK40" s="198"/>
      <c r="BL40" s="198"/>
      <c r="BM40" s="198"/>
      <c r="BN40" s="198"/>
      <c r="BO40" s="198"/>
      <c r="BP40" s="198"/>
      <c r="BQ40" s="198"/>
      <c r="BR40" s="198"/>
      <c r="BS40" s="198"/>
      <c r="BT40" s="96"/>
      <c r="BU40" s="226"/>
      <c r="BV40" s="227"/>
      <c r="BW40" s="227"/>
      <c r="BX40" s="227"/>
      <c r="BY40" s="227"/>
      <c r="BZ40" s="227"/>
      <c r="CA40" s="227"/>
      <c r="CB40" s="227"/>
      <c r="CC40" s="228"/>
      <c r="CD40" s="228"/>
      <c r="CE40" s="228"/>
      <c r="CF40" s="228"/>
      <c r="CG40" s="228"/>
      <c r="CH40" s="228"/>
      <c r="CI40" s="228"/>
      <c r="CJ40" s="229"/>
    </row>
    <row r="41" spans="1:88" ht="24.75" customHeight="1">
      <c r="B41" s="391"/>
      <c r="C41" s="394"/>
      <c r="D41" s="437">
        <v>7</v>
      </c>
      <c r="E41" s="438" t="s">
        <v>386</v>
      </c>
      <c r="F41" s="439"/>
      <c r="G41" s="439"/>
      <c r="H41" s="439"/>
      <c r="I41" s="439"/>
      <c r="J41" s="230"/>
      <c r="K41" s="440" t="s">
        <v>387</v>
      </c>
      <c r="L41" s="441"/>
      <c r="M41" s="441"/>
      <c r="N41" s="441"/>
      <c r="O41" s="441"/>
      <c r="P41" s="441"/>
      <c r="Q41" s="441"/>
      <c r="R41" s="441"/>
      <c r="S41" s="441"/>
      <c r="T41" s="441"/>
      <c r="U41" s="442" t="s">
        <v>354</v>
      </c>
      <c r="V41" s="443"/>
      <c r="W41" s="443"/>
      <c r="X41" s="443"/>
      <c r="Y41" s="443"/>
      <c r="Z41" s="443"/>
      <c r="AA41" s="443"/>
      <c r="AB41" s="443"/>
      <c r="AC41" s="443"/>
      <c r="AD41" s="443"/>
      <c r="AE41" s="443"/>
      <c r="AF41" s="443"/>
      <c r="AG41" s="443"/>
      <c r="AH41" s="443"/>
      <c r="AI41" s="443"/>
      <c r="AJ41" s="444"/>
      <c r="BB41" s="43"/>
      <c r="BC41" s="38"/>
      <c r="BD41" s="216">
        <v>7</v>
      </c>
      <c r="BE41" s="217" t="s">
        <v>232</v>
      </c>
      <c r="BF41" s="217"/>
      <c r="BG41" s="217"/>
      <c r="BH41" s="217"/>
      <c r="BI41" s="217"/>
      <c r="BJ41" s="231" t="b">
        <v>0</v>
      </c>
      <c r="BK41" s="217" t="s">
        <v>233</v>
      </c>
      <c r="BL41" s="184"/>
      <c r="BM41" s="184"/>
      <c r="BN41" s="184"/>
      <c r="BO41" s="184"/>
      <c r="BP41" s="184"/>
      <c r="BQ41" s="184"/>
      <c r="BR41" s="184"/>
      <c r="BS41" s="184"/>
      <c r="BT41" s="184"/>
      <c r="BU41" s="232" t="s">
        <v>234</v>
      </c>
      <c r="BV41" s="233"/>
      <c r="BW41" s="233"/>
      <c r="BX41" s="233"/>
      <c r="BY41" s="233"/>
      <c r="BZ41" s="233"/>
      <c r="CA41" s="233"/>
      <c r="CB41" s="233"/>
      <c r="CC41" s="233"/>
      <c r="CD41" s="233"/>
      <c r="CE41" s="233"/>
      <c r="CF41" s="233"/>
      <c r="CG41" s="233"/>
      <c r="CH41" s="233"/>
      <c r="CI41" s="233"/>
      <c r="CJ41" s="234"/>
    </row>
    <row r="42" spans="1:88" ht="24.75" customHeight="1">
      <c r="B42" s="391"/>
      <c r="C42" s="394"/>
      <c r="D42" s="437"/>
      <c r="E42" s="439"/>
      <c r="F42" s="439"/>
      <c r="G42" s="439"/>
      <c r="H42" s="439"/>
      <c r="I42" s="439"/>
      <c r="J42" s="235"/>
      <c r="K42" s="447" t="s">
        <v>388</v>
      </c>
      <c r="L42" s="441"/>
      <c r="M42" s="441"/>
      <c r="N42" s="441"/>
      <c r="O42" s="441"/>
      <c r="P42" s="441"/>
      <c r="Q42" s="441"/>
      <c r="R42" s="441"/>
      <c r="S42" s="441"/>
      <c r="T42" s="441"/>
      <c r="U42" s="445"/>
      <c r="V42" s="445"/>
      <c r="W42" s="445"/>
      <c r="X42" s="445"/>
      <c r="Y42" s="445"/>
      <c r="Z42" s="445"/>
      <c r="AA42" s="445"/>
      <c r="AB42" s="445"/>
      <c r="AC42" s="445"/>
      <c r="AD42" s="445"/>
      <c r="AE42" s="445"/>
      <c r="AF42" s="445"/>
      <c r="AG42" s="445"/>
      <c r="AH42" s="445"/>
      <c r="AI42" s="445"/>
      <c r="AJ42" s="446"/>
      <c r="BB42" s="43"/>
      <c r="BC42" s="38"/>
      <c r="BD42" s="216"/>
      <c r="BE42" s="217"/>
      <c r="BF42" s="217"/>
      <c r="BG42" s="217"/>
      <c r="BH42" s="217"/>
      <c r="BI42" s="217"/>
      <c r="BJ42" s="236" t="b">
        <v>0</v>
      </c>
      <c r="BK42" s="217" t="s">
        <v>235</v>
      </c>
      <c r="BL42" s="184"/>
      <c r="BM42" s="184"/>
      <c r="BN42" s="184"/>
      <c r="BO42" s="184"/>
      <c r="BP42" s="184"/>
      <c r="BQ42" s="184"/>
      <c r="BR42" s="184"/>
      <c r="BS42" s="184"/>
      <c r="BT42" s="184"/>
      <c r="BU42" s="217"/>
      <c r="BV42" s="217"/>
      <c r="BW42" s="217"/>
      <c r="BX42" s="217"/>
      <c r="BY42" s="217"/>
      <c r="BZ42" s="217"/>
      <c r="CA42" s="217"/>
      <c r="CB42" s="217"/>
      <c r="CC42" s="217"/>
      <c r="CD42" s="217"/>
      <c r="CE42" s="217"/>
      <c r="CF42" s="217"/>
      <c r="CG42" s="217"/>
      <c r="CH42" s="217"/>
      <c r="CI42" s="217"/>
      <c r="CJ42" s="237"/>
    </row>
    <row r="43" spans="1:88">
      <c r="A43" s="321"/>
      <c r="B43" s="391"/>
      <c r="C43" s="394"/>
      <c r="D43" s="337">
        <v>8</v>
      </c>
      <c r="E43" s="432" t="s">
        <v>159</v>
      </c>
      <c r="F43" s="433"/>
      <c r="G43" s="433"/>
      <c r="H43" s="433"/>
      <c r="I43" s="433"/>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70"/>
      <c r="BB43" s="43"/>
      <c r="BC43" s="38"/>
      <c r="BD43" s="33">
        <v>8</v>
      </c>
      <c r="BE43" s="217" t="s">
        <v>236</v>
      </c>
      <c r="BF43" s="217"/>
      <c r="BG43" s="217"/>
      <c r="BH43" s="217"/>
      <c r="BI43" s="217"/>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238"/>
    </row>
    <row r="44" spans="1:88" ht="20.25" customHeight="1">
      <c r="A44" s="301"/>
      <c r="B44" s="391"/>
      <c r="C44" s="394"/>
      <c r="D44" s="471" t="s">
        <v>384</v>
      </c>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3"/>
      <c r="AL44" s="314"/>
      <c r="BB44" s="43"/>
      <c r="BC44" s="38"/>
      <c r="BD44" s="239" t="s">
        <v>237</v>
      </c>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47"/>
      <c r="CH44" s="47"/>
      <c r="CI44" s="47"/>
      <c r="CJ44" s="48"/>
    </row>
    <row r="45" spans="1:88" ht="31.5" customHeight="1" thickBot="1">
      <c r="B45" s="392"/>
      <c r="C45" s="395"/>
      <c r="D45" s="474" t="s">
        <v>385</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6"/>
      <c r="BB45" s="44"/>
      <c r="BC45" s="45"/>
      <c r="BD45" s="241" t="s">
        <v>238</v>
      </c>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3"/>
    </row>
    <row r="46" spans="1:88" ht="14.25" customHeight="1" thickTop="1">
      <c r="A46" s="304"/>
      <c r="B46" s="425" t="s">
        <v>94</v>
      </c>
      <c r="C46" s="393" t="s">
        <v>299</v>
      </c>
      <c r="D46" s="426" t="s">
        <v>287</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7"/>
      <c r="AL46" s="414"/>
      <c r="BB46" s="49" t="s">
        <v>239</v>
      </c>
      <c r="BC46" s="39" t="s">
        <v>240</v>
      </c>
      <c r="BD46" s="244" t="s">
        <v>241</v>
      </c>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row>
    <row r="47" spans="1:88" ht="54" customHeight="1">
      <c r="A47" s="415"/>
      <c r="B47" s="391"/>
      <c r="C47" s="394"/>
      <c r="D47" s="416" t="s">
        <v>389</v>
      </c>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7"/>
      <c r="AK47" s="316"/>
      <c r="AL47" s="414"/>
      <c r="AQ47" s="21"/>
      <c r="BB47" s="49"/>
      <c r="BC47" s="39"/>
      <c r="BD47" s="50" t="s">
        <v>242</v>
      </c>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2"/>
    </row>
    <row r="48" spans="1:88" ht="54" customHeight="1">
      <c r="A48" s="415"/>
      <c r="B48" s="391"/>
      <c r="C48" s="394"/>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7"/>
      <c r="AL48" s="414"/>
      <c r="BB48" s="49"/>
      <c r="BC48" s="39"/>
      <c r="BD48" s="50"/>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2"/>
    </row>
    <row r="49" spans="1:88" ht="54" customHeight="1">
      <c r="A49" s="415"/>
      <c r="B49" s="391"/>
      <c r="C49" s="39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7"/>
      <c r="AL49" s="414"/>
      <c r="BB49" s="49"/>
      <c r="BC49" s="39"/>
      <c r="BD49" s="50"/>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2"/>
    </row>
    <row r="50" spans="1:88" ht="206.25" customHeight="1">
      <c r="A50" s="415"/>
      <c r="B50" s="391"/>
      <c r="C50" s="394"/>
      <c r="D50" s="418" t="str">
        <f>IF(AO3="","",AO3)</f>
        <v/>
      </c>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9"/>
      <c r="AL50" s="414"/>
      <c r="BB50" s="49"/>
      <c r="BC50" s="39"/>
      <c r="BD50" s="53"/>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5"/>
    </row>
    <row r="51" spans="1:88" ht="206.25" customHeight="1">
      <c r="A51" s="415"/>
      <c r="B51" s="391"/>
      <c r="C51" s="394"/>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9"/>
      <c r="AL51" s="414"/>
      <c r="BB51" s="49"/>
      <c r="BC51" s="39"/>
      <c r="BD51" s="53"/>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5"/>
    </row>
    <row r="52" spans="1:88" ht="206.25" customHeight="1" thickBot="1">
      <c r="A52" s="415"/>
      <c r="B52" s="392"/>
      <c r="C52" s="395"/>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1"/>
      <c r="AL52" s="414"/>
      <c r="BB52" s="56"/>
      <c r="BC52" s="57"/>
      <c r="BD52" s="58"/>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60"/>
    </row>
    <row r="53" spans="1:88" ht="12" customHeight="1">
      <c r="B53" s="422" t="s">
        <v>323</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4"/>
      <c r="BB53" s="245" t="s">
        <v>243</v>
      </c>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5"/>
      <c r="BZ53" s="245"/>
      <c r="CA53" s="245"/>
      <c r="CB53" s="245"/>
      <c r="CC53" s="245"/>
      <c r="CD53" s="245"/>
      <c r="CE53" s="245"/>
      <c r="CF53" s="245"/>
      <c r="CG53" s="245"/>
      <c r="CH53" s="245"/>
      <c r="CI53" s="245"/>
      <c r="CJ53" s="245"/>
    </row>
    <row r="54" spans="1:88" ht="19.5" customHeight="1">
      <c r="B54" s="305">
        <v>1</v>
      </c>
      <c r="C54" s="387" t="s">
        <v>107</v>
      </c>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9"/>
      <c r="AQ54" s="22"/>
      <c r="AR54" s="317"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1">
        <v>1</v>
      </c>
      <c r="BC54" s="62" t="s">
        <v>244</v>
      </c>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row>
    <row r="55" spans="1:88" ht="11.1" customHeight="1">
      <c r="B55" s="305">
        <v>2</v>
      </c>
      <c r="C55" s="388" t="s">
        <v>108</v>
      </c>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9"/>
      <c r="AQ55" s="22"/>
      <c r="AR55" s="317" t="str">
        <f t="shared" ref="AR55:AR76" si="0">C55</f>
        <v>如未附報價單，以SGS定價為主。If no quotation is attached, the SGS pricing shall prevail.</v>
      </c>
      <c r="BB55" s="61">
        <v>2</v>
      </c>
      <c r="BC55" s="62" t="s">
        <v>245</v>
      </c>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row>
    <row r="56" spans="1:88" ht="19.5" customHeight="1">
      <c r="B56" s="305">
        <v>3</v>
      </c>
      <c r="C56" s="388" t="s">
        <v>109</v>
      </c>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9"/>
      <c r="AQ56" s="22"/>
      <c r="AR56" s="317"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1">
        <v>3</v>
      </c>
      <c r="BC56" s="62" t="s">
        <v>246</v>
      </c>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row>
    <row r="57" spans="1:88" ht="12.75" customHeight="1">
      <c r="B57" s="305">
        <v>4</v>
      </c>
      <c r="C57" s="388" t="s">
        <v>110</v>
      </c>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9"/>
      <c r="AQ57" s="22"/>
      <c r="AR57" s="317" t="str">
        <f t="shared" si="0"/>
        <v>微生物參照衛生福利部公告方法檢驗；微生物不接受急件、特急件。Microorganism testing refers to International Standard or Official methods. Express and Urgent services are not available for microorganism testing.</v>
      </c>
      <c r="BB57" s="61">
        <v>4</v>
      </c>
      <c r="BC57" s="62" t="s">
        <v>247</v>
      </c>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8" spans="1:88" ht="54.75" customHeight="1">
      <c r="B58" s="305">
        <v>5</v>
      </c>
      <c r="C58" s="387" t="s">
        <v>111</v>
      </c>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9"/>
      <c r="AQ58" s="22"/>
      <c r="AR58" s="317"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1">
        <v>5</v>
      </c>
      <c r="BC58" s="62" t="s">
        <v>248</v>
      </c>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row>
    <row r="59" spans="1:88" ht="19.5" customHeight="1">
      <c r="B59" s="305">
        <v>6</v>
      </c>
      <c r="C59" s="388" t="s">
        <v>112</v>
      </c>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9"/>
      <c r="AQ59" s="22"/>
      <c r="AR59" s="317"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1">
        <v>6</v>
      </c>
      <c r="BC59" s="62" t="s">
        <v>249</v>
      </c>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row>
    <row r="60" spans="1:88" ht="19.5" customHeight="1">
      <c r="B60" s="305">
        <v>7</v>
      </c>
      <c r="C60" s="387" t="s">
        <v>113</v>
      </c>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9"/>
      <c r="AQ60" s="22"/>
      <c r="AR60" s="317"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1">
        <v>7</v>
      </c>
      <c r="BC60" s="62" t="s">
        <v>250</v>
      </c>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row>
    <row r="61" spans="1:88" ht="29.25" customHeight="1">
      <c r="B61" s="305">
        <v>8</v>
      </c>
      <c r="C61" s="388" t="s">
        <v>114</v>
      </c>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9"/>
      <c r="AQ61" s="22"/>
      <c r="AR61" s="317"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1">
        <v>8</v>
      </c>
      <c r="BC61" s="62" t="s">
        <v>251</v>
      </c>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row>
    <row r="62" spans="1:88" ht="29.25" customHeight="1">
      <c r="B62" s="305">
        <v>9</v>
      </c>
      <c r="C62" s="387" t="s">
        <v>115</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9"/>
      <c r="AQ62" s="22"/>
      <c r="AR62" s="317"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1">
        <v>9</v>
      </c>
      <c r="BC62" s="62" t="s">
        <v>252</v>
      </c>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row>
    <row r="63" spans="1:88" ht="24.75">
      <c r="B63" s="305">
        <v>10</v>
      </c>
      <c r="C63" s="388" t="s">
        <v>116</v>
      </c>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9"/>
      <c r="AQ63" s="22"/>
      <c r="AR63" s="317"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1">
        <v>10</v>
      </c>
      <c r="BC63" s="62" t="s">
        <v>253</v>
      </c>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row>
    <row r="64" spans="1:88" ht="27" customHeight="1">
      <c r="B64" s="305">
        <v>11</v>
      </c>
      <c r="C64" s="388" t="s">
        <v>117</v>
      </c>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9"/>
      <c r="AQ64" s="22"/>
      <c r="AR64" s="317"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1">
        <v>11</v>
      </c>
      <c r="BC64" s="62" t="s">
        <v>254</v>
      </c>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row>
    <row r="65" spans="2:88" ht="27" customHeight="1">
      <c r="B65" s="305">
        <v>12</v>
      </c>
      <c r="C65" s="388" t="s">
        <v>118</v>
      </c>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9"/>
      <c r="AQ65" s="22"/>
      <c r="AR65" s="317"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1">
        <v>12</v>
      </c>
      <c r="BC65" s="62" t="s">
        <v>255</v>
      </c>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row>
    <row r="66" spans="2:88" ht="11.25" customHeight="1">
      <c r="B66" s="305">
        <v>13</v>
      </c>
      <c r="C66" s="388" t="s">
        <v>119</v>
      </c>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9"/>
      <c r="AQ66" s="22"/>
      <c r="AR66" s="317" t="str">
        <f t="shared" si="0"/>
        <v xml:space="preserve">本實驗室不於報告中提供符合性聲明與量測不確定度。We do not provide a compliance statement and uncertainty in the report. </v>
      </c>
      <c r="BB66" s="61">
        <v>13</v>
      </c>
      <c r="BC66" s="62" t="s">
        <v>256</v>
      </c>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row>
    <row r="67" spans="2:88" ht="18" customHeight="1">
      <c r="B67" s="305">
        <v>14</v>
      </c>
      <c r="C67" s="387" t="s">
        <v>437</v>
      </c>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9"/>
      <c r="AQ67" s="22"/>
      <c r="AR67" s="317"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61">
        <v>14</v>
      </c>
      <c r="BC67" s="62" t="s">
        <v>257</v>
      </c>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row>
    <row r="68" spans="2:88" ht="18" customHeight="1">
      <c r="B68" s="305">
        <v>15</v>
      </c>
      <c r="C68" s="388" t="s">
        <v>120</v>
      </c>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9"/>
      <c r="AQ68" s="22"/>
      <c r="AR68" s="317"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1">
        <v>15</v>
      </c>
      <c r="BC68" s="62" t="s">
        <v>258</v>
      </c>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row>
    <row r="69" spans="2:88" ht="29.25" customHeight="1">
      <c r="B69" s="305">
        <v>16</v>
      </c>
      <c r="C69" s="388" t="s">
        <v>121</v>
      </c>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9"/>
      <c r="AQ69" s="22"/>
      <c r="AR69" s="317"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1">
        <v>16</v>
      </c>
      <c r="BC69" s="62" t="s">
        <v>259</v>
      </c>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row>
    <row r="70" spans="2:88" ht="36" customHeight="1">
      <c r="B70" s="305">
        <v>17</v>
      </c>
      <c r="C70" s="388" t="s">
        <v>122</v>
      </c>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9"/>
      <c r="AQ70" s="22"/>
      <c r="AR70" s="317"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1">
        <v>17</v>
      </c>
      <c r="BC70" s="62" t="s">
        <v>260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row>
    <row r="71" spans="2:88" ht="21" customHeight="1">
      <c r="B71" s="305">
        <v>18</v>
      </c>
      <c r="C71" s="387" t="s">
        <v>123</v>
      </c>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9"/>
      <c r="AQ71" s="22"/>
      <c r="AR71" s="317"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1">
        <v>18</v>
      </c>
      <c r="BC71" s="62" t="s">
        <v>261</v>
      </c>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row>
    <row r="72" spans="2:88" ht="29.25" customHeight="1">
      <c r="B72" s="305">
        <v>19</v>
      </c>
      <c r="C72" s="388" t="s">
        <v>353</v>
      </c>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9"/>
      <c r="AQ72" s="22"/>
      <c r="AR72" s="317"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1">
        <v>19</v>
      </c>
      <c r="BC72" s="62" t="s">
        <v>262</v>
      </c>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row>
    <row r="73" spans="2:88" ht="26.25" customHeight="1">
      <c r="B73" s="305">
        <v>20</v>
      </c>
      <c r="C73" s="384" t="s">
        <v>96</v>
      </c>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5"/>
      <c r="AH73" s="385"/>
      <c r="AI73" s="385"/>
      <c r="AJ73" s="386"/>
      <c r="AQ73" s="22"/>
      <c r="AR73" s="317"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1">
        <v>20</v>
      </c>
      <c r="BC73" s="63" t="s">
        <v>263</v>
      </c>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2"/>
      <c r="CH73" s="62"/>
      <c r="CI73" s="62"/>
      <c r="CJ73" s="62"/>
    </row>
    <row r="74" spans="2:88" ht="17.25" customHeight="1">
      <c r="B74" s="305">
        <v>21</v>
      </c>
      <c r="C74" s="387" t="s">
        <v>368</v>
      </c>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9"/>
      <c r="AQ74" s="22"/>
      <c r="AR74" s="317"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1">
        <v>21</v>
      </c>
      <c r="BC74" s="62" t="s">
        <v>264</v>
      </c>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row>
    <row r="75" spans="2:88" ht="19.5" customHeight="1">
      <c r="B75" s="305">
        <v>22</v>
      </c>
      <c r="C75" s="387" t="s">
        <v>438</v>
      </c>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9"/>
      <c r="AQ75" s="22"/>
      <c r="AR75" s="317"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1">
        <v>22</v>
      </c>
      <c r="BC75" s="62" t="s">
        <v>265</v>
      </c>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row>
    <row r="76" spans="2:88" ht="19.5" customHeight="1">
      <c r="B76" s="305">
        <v>23</v>
      </c>
      <c r="C76" s="388" t="s">
        <v>124</v>
      </c>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9"/>
      <c r="AQ76" s="22"/>
      <c r="AR76" s="317"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1">
        <v>23</v>
      </c>
      <c r="BC76" s="62" t="s">
        <v>266</v>
      </c>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row>
    <row r="77" spans="2:88" ht="3.75" customHeight="1" thickBot="1">
      <c r="B77" s="306"/>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8"/>
    </row>
    <row r="78" spans="2:88" ht="15.75" customHeight="1">
      <c r="B78" s="390" t="s">
        <v>369</v>
      </c>
      <c r="C78" s="393" t="s">
        <v>43</v>
      </c>
      <c r="D78" s="396" t="s">
        <v>391</v>
      </c>
      <c r="E78" s="397"/>
      <c r="F78" s="397"/>
      <c r="G78" s="397"/>
      <c r="H78" s="397"/>
      <c r="I78" s="397"/>
      <c r="J78" s="397"/>
      <c r="K78" s="397"/>
      <c r="L78" s="397"/>
      <c r="M78" s="397"/>
      <c r="N78" s="397"/>
      <c r="O78" s="398"/>
      <c r="P78" s="402"/>
      <c r="Q78" s="403"/>
      <c r="R78" s="403"/>
      <c r="S78" s="403"/>
      <c r="T78" s="403"/>
      <c r="U78" s="403"/>
      <c r="V78" s="403"/>
      <c r="W78" s="403"/>
      <c r="X78" s="403"/>
      <c r="Y78" s="403"/>
      <c r="Z78" s="403"/>
      <c r="AA78" s="403"/>
      <c r="AB78" s="403"/>
      <c r="AC78" s="403"/>
      <c r="AD78" s="403"/>
      <c r="AE78" s="403"/>
      <c r="AF78" s="403"/>
      <c r="AG78" s="403"/>
      <c r="AH78" s="403"/>
      <c r="AI78" s="403"/>
      <c r="AJ78" s="404"/>
      <c r="BB78" s="64" t="s">
        <v>267</v>
      </c>
      <c r="BC78" s="65" t="s">
        <v>268</v>
      </c>
      <c r="BD78" s="247" t="s">
        <v>269</v>
      </c>
      <c r="BE78" s="248"/>
      <c r="BF78" s="248"/>
      <c r="BG78" s="248"/>
      <c r="BH78" s="248"/>
      <c r="BI78" s="248"/>
      <c r="BJ78" s="248"/>
      <c r="BK78" s="248"/>
      <c r="BL78" s="248"/>
      <c r="BM78" s="248"/>
      <c r="BN78" s="248"/>
      <c r="BO78" s="249"/>
      <c r="BP78" s="250"/>
      <c r="BQ78" s="251"/>
      <c r="BR78" s="251"/>
      <c r="BS78" s="251"/>
      <c r="BT78" s="251"/>
      <c r="BU78" s="251"/>
      <c r="BV78" s="251"/>
      <c r="BW78" s="251"/>
      <c r="BX78" s="251"/>
      <c r="BY78" s="251"/>
      <c r="BZ78" s="251"/>
      <c r="CA78" s="251"/>
      <c r="CB78" s="251"/>
      <c r="CC78" s="251"/>
      <c r="CD78" s="251"/>
      <c r="CE78" s="251"/>
      <c r="CF78" s="251"/>
      <c r="CG78" s="251"/>
      <c r="CH78" s="251"/>
      <c r="CI78" s="251"/>
      <c r="CJ78" s="251"/>
    </row>
    <row r="79" spans="2:88" ht="37.5" customHeight="1">
      <c r="B79" s="391"/>
      <c r="C79" s="394"/>
      <c r="D79" s="399"/>
      <c r="E79" s="400"/>
      <c r="F79" s="400"/>
      <c r="G79" s="400"/>
      <c r="H79" s="400"/>
      <c r="I79" s="400"/>
      <c r="J79" s="400"/>
      <c r="K79" s="400"/>
      <c r="L79" s="400"/>
      <c r="M79" s="400"/>
      <c r="N79" s="400"/>
      <c r="O79" s="401"/>
      <c r="P79" s="405"/>
      <c r="Q79" s="406"/>
      <c r="R79" s="406"/>
      <c r="S79" s="406"/>
      <c r="T79" s="406"/>
      <c r="U79" s="406"/>
      <c r="V79" s="406"/>
      <c r="W79" s="406"/>
      <c r="X79" s="406"/>
      <c r="Y79" s="406"/>
      <c r="Z79" s="406"/>
      <c r="AA79" s="406"/>
      <c r="AB79" s="406"/>
      <c r="AC79" s="406"/>
      <c r="AD79" s="406"/>
      <c r="AE79" s="406"/>
      <c r="AF79" s="406"/>
      <c r="AG79" s="406"/>
      <c r="AH79" s="406"/>
      <c r="AI79" s="406"/>
      <c r="AJ79" s="407"/>
      <c r="BB79" s="49"/>
      <c r="BC79" s="39"/>
      <c r="BD79" s="252"/>
      <c r="BE79" s="253"/>
      <c r="BF79" s="253"/>
      <c r="BG79" s="253"/>
      <c r="BH79" s="253"/>
      <c r="BI79" s="253"/>
      <c r="BJ79" s="253"/>
      <c r="BK79" s="253"/>
      <c r="BL79" s="253"/>
      <c r="BM79" s="253"/>
      <c r="BN79" s="253"/>
      <c r="BO79" s="254"/>
      <c r="BP79" s="255"/>
      <c r="BQ79" s="256"/>
      <c r="BR79" s="256"/>
      <c r="BS79" s="256"/>
      <c r="BT79" s="256"/>
      <c r="BU79" s="256"/>
      <c r="BV79" s="256"/>
      <c r="BW79" s="256"/>
      <c r="BX79" s="256"/>
      <c r="BY79" s="256"/>
      <c r="BZ79" s="256"/>
      <c r="CA79" s="256"/>
      <c r="CB79" s="256"/>
      <c r="CC79" s="256"/>
      <c r="CD79" s="256"/>
      <c r="CE79" s="256"/>
      <c r="CF79" s="256"/>
      <c r="CG79" s="256"/>
      <c r="CH79" s="256"/>
      <c r="CI79" s="256"/>
      <c r="CJ79" s="256"/>
    </row>
    <row r="80" spans="2:88" ht="16.5" thickBot="1">
      <c r="B80" s="392"/>
      <c r="C80" s="395"/>
      <c r="D80" s="408" t="s">
        <v>392</v>
      </c>
      <c r="E80" s="409"/>
      <c r="F80" s="409"/>
      <c r="G80" s="409"/>
      <c r="H80" s="409"/>
      <c r="I80" s="409"/>
      <c r="J80" s="409"/>
      <c r="K80" s="409"/>
      <c r="L80" s="409"/>
      <c r="M80" s="409"/>
      <c r="N80" s="409"/>
      <c r="O80" s="410"/>
      <c r="P80" s="411"/>
      <c r="Q80" s="412"/>
      <c r="R80" s="412"/>
      <c r="S80" s="412"/>
      <c r="T80" s="412"/>
      <c r="U80" s="412"/>
      <c r="V80" s="412"/>
      <c r="W80" s="412"/>
      <c r="X80" s="412"/>
      <c r="Y80" s="412"/>
      <c r="Z80" s="412"/>
      <c r="AA80" s="412"/>
      <c r="AB80" s="412"/>
      <c r="AC80" s="412"/>
      <c r="AD80" s="412"/>
      <c r="AE80" s="412"/>
      <c r="AF80" s="412"/>
      <c r="AG80" s="412"/>
      <c r="AH80" s="412"/>
      <c r="AI80" s="412"/>
      <c r="AJ80" s="413"/>
      <c r="BB80" s="66"/>
      <c r="BC80" s="41"/>
      <c r="BD80" s="257" t="s">
        <v>270</v>
      </c>
      <c r="BE80" s="258"/>
      <c r="BF80" s="258"/>
      <c r="BG80" s="258"/>
      <c r="BH80" s="258"/>
      <c r="BI80" s="258"/>
      <c r="BJ80" s="258"/>
      <c r="BK80" s="258"/>
      <c r="BL80" s="258"/>
      <c r="BM80" s="258"/>
      <c r="BN80" s="258"/>
      <c r="BO80" s="259"/>
      <c r="BP80" s="260"/>
      <c r="BQ80" s="261"/>
      <c r="BR80" s="261"/>
      <c r="BS80" s="261"/>
      <c r="BT80" s="261"/>
      <c r="BU80" s="261"/>
      <c r="BV80" s="261"/>
      <c r="BW80" s="261"/>
      <c r="BX80" s="261"/>
      <c r="BY80" s="261"/>
      <c r="BZ80" s="261"/>
      <c r="CA80" s="261"/>
      <c r="CB80" s="261"/>
      <c r="CC80" s="261"/>
      <c r="CD80" s="261"/>
      <c r="CE80" s="261"/>
      <c r="CF80" s="261"/>
      <c r="CG80" s="261"/>
      <c r="CH80" s="261"/>
      <c r="CI80" s="261"/>
      <c r="CJ80" s="261"/>
    </row>
    <row r="81" spans="2:88" ht="16.5" customHeight="1" thickTop="1">
      <c r="B81" s="358" t="s">
        <v>289</v>
      </c>
      <c r="C81" s="361" t="s">
        <v>288</v>
      </c>
      <c r="D81" s="364" t="s">
        <v>290</v>
      </c>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6"/>
      <c r="BB81" s="67" t="s">
        <v>271</v>
      </c>
      <c r="BC81" s="68" t="s">
        <v>272</v>
      </c>
      <c r="BD81" s="262" t="s">
        <v>273</v>
      </c>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4"/>
    </row>
    <row r="82" spans="2:88">
      <c r="B82" s="359"/>
      <c r="C82" s="362"/>
      <c r="D82" s="74"/>
      <c r="E82" s="367" t="s">
        <v>291</v>
      </c>
      <c r="F82" s="368"/>
      <c r="G82" s="74"/>
      <c r="H82" s="369" t="s">
        <v>292</v>
      </c>
      <c r="I82" s="370"/>
      <c r="J82" s="370"/>
      <c r="K82" s="370"/>
      <c r="L82" s="370"/>
      <c r="M82" s="370"/>
      <c r="N82" s="370"/>
      <c r="O82" s="370"/>
      <c r="P82" s="370"/>
      <c r="Q82" s="370"/>
      <c r="R82" s="370"/>
      <c r="S82" s="370"/>
      <c r="T82" s="370"/>
      <c r="U82" s="370"/>
      <c r="V82" s="370"/>
      <c r="W82" s="371"/>
      <c r="X82" s="372"/>
      <c r="Y82" s="372"/>
      <c r="Z82" s="372"/>
      <c r="AA82" s="372"/>
      <c r="AB82" s="372"/>
      <c r="AC82" s="372"/>
      <c r="AD82" s="372"/>
      <c r="AE82" s="372"/>
      <c r="AF82" s="372"/>
      <c r="AG82" s="372"/>
      <c r="AH82" s="372"/>
      <c r="AI82" s="372"/>
      <c r="AJ82" s="373"/>
      <c r="BB82" s="67"/>
      <c r="BC82" s="68"/>
      <c r="BD82" s="265" t="b">
        <v>0</v>
      </c>
      <c r="BE82" s="188" t="s">
        <v>274</v>
      </c>
      <c r="BF82" s="95"/>
      <c r="BG82" s="266" t="b">
        <v>0</v>
      </c>
      <c r="BH82" s="188" t="s">
        <v>275</v>
      </c>
      <c r="BI82" s="94"/>
      <c r="BJ82" s="94"/>
      <c r="BK82" s="94"/>
      <c r="BL82" s="94"/>
      <c r="BM82" s="94"/>
      <c r="BN82" s="94"/>
      <c r="BO82" s="94"/>
      <c r="BP82" s="94"/>
      <c r="BQ82" s="94"/>
      <c r="BR82" s="94"/>
      <c r="BS82" s="94"/>
      <c r="BT82" s="94"/>
      <c r="BU82" s="94"/>
      <c r="BV82" s="94"/>
      <c r="BW82" s="267"/>
      <c r="BX82" s="268"/>
      <c r="BY82" s="268"/>
      <c r="BZ82" s="268"/>
      <c r="CA82" s="268"/>
      <c r="CB82" s="268"/>
      <c r="CC82" s="268"/>
      <c r="CD82" s="268"/>
      <c r="CE82" s="268"/>
      <c r="CF82" s="268"/>
      <c r="CG82" s="268"/>
      <c r="CH82" s="268"/>
      <c r="CI82" s="268"/>
      <c r="CJ82" s="269"/>
    </row>
    <row r="83" spans="2:88">
      <c r="B83" s="359"/>
      <c r="C83" s="362"/>
      <c r="D83" s="75"/>
      <c r="E83" s="374" t="s">
        <v>293</v>
      </c>
      <c r="F83" s="375"/>
      <c r="G83" s="375"/>
      <c r="H83" s="375"/>
      <c r="I83" s="375"/>
      <c r="J83" s="375"/>
      <c r="K83" s="375"/>
      <c r="L83" s="375"/>
      <c r="M83" s="376"/>
      <c r="N83" s="76"/>
      <c r="O83" s="374" t="s">
        <v>294</v>
      </c>
      <c r="P83" s="375"/>
      <c r="Q83" s="375"/>
      <c r="R83" s="375"/>
      <c r="S83" s="375"/>
      <c r="T83" s="376"/>
      <c r="U83" s="77"/>
      <c r="V83" s="77"/>
      <c r="W83" s="77"/>
      <c r="X83" s="77"/>
      <c r="Y83" s="77"/>
      <c r="Z83" s="77"/>
      <c r="AA83" s="77"/>
      <c r="AB83" s="77"/>
      <c r="AC83" s="77"/>
      <c r="AD83" s="77"/>
      <c r="AE83" s="77"/>
      <c r="AF83" s="77"/>
      <c r="AG83" s="77"/>
      <c r="AH83" s="77"/>
      <c r="AI83" s="77"/>
      <c r="AJ83" s="309"/>
      <c r="BB83" s="67"/>
      <c r="BC83" s="68"/>
      <c r="BD83" s="270" t="b">
        <v>0</v>
      </c>
      <c r="BE83" s="271" t="s">
        <v>276</v>
      </c>
      <c r="BF83" s="125"/>
      <c r="BG83" s="125"/>
      <c r="BH83" s="125"/>
      <c r="BI83" s="125"/>
      <c r="BJ83" s="125"/>
      <c r="BK83" s="125"/>
      <c r="BL83" s="125"/>
      <c r="BM83" s="126"/>
      <c r="BN83" s="272" t="b">
        <v>0</v>
      </c>
      <c r="BO83" s="271" t="s">
        <v>277</v>
      </c>
      <c r="BP83" s="125"/>
      <c r="BQ83" s="125"/>
      <c r="BR83" s="125"/>
      <c r="BS83" s="125"/>
      <c r="BT83" s="126"/>
      <c r="BU83" s="273"/>
      <c r="BV83" s="273"/>
      <c r="BW83" s="273"/>
      <c r="BX83" s="273"/>
      <c r="BY83" s="273"/>
      <c r="BZ83" s="273"/>
      <c r="CA83" s="273"/>
      <c r="CB83" s="273"/>
      <c r="CC83" s="273"/>
      <c r="CD83" s="273"/>
      <c r="CE83" s="273"/>
      <c r="CF83" s="273"/>
      <c r="CG83" s="273"/>
      <c r="CH83" s="273"/>
      <c r="CI83" s="273"/>
      <c r="CJ83" s="274"/>
    </row>
    <row r="84" spans="2:88">
      <c r="B84" s="359"/>
      <c r="C84" s="362"/>
      <c r="D84" s="78"/>
      <c r="E84" s="374" t="s">
        <v>295</v>
      </c>
      <c r="F84" s="375"/>
      <c r="G84" s="375"/>
      <c r="H84" s="375"/>
      <c r="I84" s="375"/>
      <c r="J84" s="375"/>
      <c r="K84" s="375"/>
      <c r="L84" s="375"/>
      <c r="M84" s="375"/>
      <c r="N84" s="375"/>
      <c r="O84" s="375"/>
      <c r="P84" s="375"/>
      <c r="Q84" s="375"/>
      <c r="R84" s="375"/>
      <c r="S84" s="375"/>
      <c r="T84" s="79"/>
      <c r="U84" s="78"/>
      <c r="V84" s="374" t="s">
        <v>296</v>
      </c>
      <c r="W84" s="375"/>
      <c r="X84" s="375"/>
      <c r="Y84" s="375"/>
      <c r="Z84" s="375"/>
      <c r="AA84" s="375"/>
      <c r="AB84" s="375"/>
      <c r="AC84" s="375"/>
      <c r="AD84" s="375"/>
      <c r="AE84" s="375"/>
      <c r="AF84" s="375"/>
      <c r="AG84" s="375"/>
      <c r="AH84" s="375"/>
      <c r="AI84" s="375"/>
      <c r="AJ84" s="377"/>
      <c r="BB84" s="67"/>
      <c r="BC84" s="68"/>
      <c r="BD84" s="275" t="b">
        <v>0</v>
      </c>
      <c r="BE84" s="271" t="s">
        <v>278</v>
      </c>
      <c r="BF84" s="125"/>
      <c r="BG84" s="125"/>
      <c r="BH84" s="125"/>
      <c r="BI84" s="125"/>
      <c r="BJ84" s="125"/>
      <c r="BK84" s="125"/>
      <c r="BL84" s="125"/>
      <c r="BM84" s="125"/>
      <c r="BN84" s="125"/>
      <c r="BO84" s="125"/>
      <c r="BP84" s="125"/>
      <c r="BQ84" s="125"/>
      <c r="BR84" s="125"/>
      <c r="BS84" s="125"/>
      <c r="BT84" s="95"/>
      <c r="BU84" s="276" t="b">
        <v>0</v>
      </c>
      <c r="BV84" s="271" t="s">
        <v>279</v>
      </c>
      <c r="BW84" s="125"/>
      <c r="BX84" s="125"/>
      <c r="BY84" s="125"/>
      <c r="BZ84" s="125"/>
      <c r="CA84" s="125"/>
      <c r="CB84" s="125"/>
      <c r="CC84" s="125"/>
      <c r="CD84" s="125"/>
      <c r="CE84" s="125"/>
      <c r="CF84" s="125"/>
      <c r="CG84" s="125"/>
      <c r="CH84" s="125"/>
      <c r="CI84" s="125"/>
      <c r="CJ84" s="126"/>
    </row>
    <row r="85" spans="2:88">
      <c r="B85" s="359"/>
      <c r="C85" s="362"/>
      <c r="D85" s="78"/>
      <c r="E85" s="374" t="s">
        <v>297</v>
      </c>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7"/>
      <c r="BB85" s="67"/>
      <c r="BC85" s="68"/>
      <c r="BD85" s="275" t="b">
        <v>0</v>
      </c>
      <c r="BE85" s="277" t="s">
        <v>280</v>
      </c>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9"/>
    </row>
    <row r="86" spans="2:88">
      <c r="B86" s="360"/>
      <c r="C86" s="363"/>
      <c r="D86" s="310"/>
      <c r="E86" s="378" t="s">
        <v>298</v>
      </c>
      <c r="F86" s="379"/>
      <c r="G86" s="380"/>
      <c r="H86" s="381"/>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c r="BB86" s="69"/>
      <c r="BC86" s="70"/>
      <c r="BD86" s="280" t="b">
        <v>0</v>
      </c>
      <c r="BE86" s="281" t="s">
        <v>281</v>
      </c>
      <c r="BF86" s="282"/>
      <c r="BG86" s="283"/>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5"/>
    </row>
    <row r="87" spans="2:88" ht="27.75" customHeight="1">
      <c r="B87" s="1" t="s">
        <v>436</v>
      </c>
      <c r="C87" s="1"/>
      <c r="D87" s="1"/>
      <c r="E87" s="1"/>
      <c r="F87" s="1"/>
      <c r="G87" s="354"/>
      <c r="H87" s="354"/>
      <c r="I87" s="354"/>
      <c r="J87" s="354"/>
      <c r="K87" s="354"/>
      <c r="L87" s="354"/>
      <c r="M87" s="354"/>
      <c r="N87" s="355" t="s">
        <v>7</v>
      </c>
      <c r="O87" s="355"/>
      <c r="P87" s="355"/>
      <c r="Q87" s="356"/>
      <c r="R87" s="356"/>
      <c r="S87" s="356"/>
      <c r="T87" s="356"/>
      <c r="U87" s="356"/>
      <c r="V87" s="356"/>
      <c r="W87" s="356"/>
      <c r="X87" s="325"/>
      <c r="Y87" s="325"/>
      <c r="Z87" s="356" t="s">
        <v>82</v>
      </c>
      <c r="AA87" s="356"/>
      <c r="AB87" s="356"/>
      <c r="AC87" s="356"/>
      <c r="AD87" s="357"/>
      <c r="AE87" s="357"/>
      <c r="AF87" s="357"/>
      <c r="AG87" s="357"/>
      <c r="AH87" s="357"/>
      <c r="AI87" s="357"/>
      <c r="AJ87" s="357"/>
      <c r="BB87" s="286" t="s">
        <v>282</v>
      </c>
      <c r="BC87" s="286"/>
      <c r="BD87" s="286"/>
      <c r="BE87" s="286"/>
      <c r="BF87" s="286"/>
      <c r="BG87" s="287" t="s">
        <v>283</v>
      </c>
      <c r="BH87" s="288"/>
      <c r="BI87" s="288"/>
      <c r="BJ87" s="288"/>
      <c r="BK87" s="288"/>
      <c r="BL87" s="288"/>
      <c r="BM87" s="288"/>
      <c r="BN87" s="287" t="s">
        <v>284</v>
      </c>
      <c r="BO87" s="288"/>
      <c r="BP87" s="289"/>
      <c r="BQ87" s="287"/>
      <c r="BR87" s="288"/>
      <c r="BS87" s="288"/>
      <c r="BT87" s="288"/>
      <c r="BU87" s="288"/>
      <c r="BV87" s="288"/>
      <c r="BW87" s="288"/>
      <c r="BX87" s="288"/>
      <c r="BY87" s="288"/>
      <c r="BZ87" s="288"/>
      <c r="CA87" s="289"/>
      <c r="CB87" s="288"/>
      <c r="CC87" s="288" t="s">
        <v>285</v>
      </c>
      <c r="CD87" s="288"/>
      <c r="CE87" s="289"/>
      <c r="CF87" s="288"/>
      <c r="CG87" s="288"/>
      <c r="CH87" s="288"/>
      <c r="CI87" s="288"/>
      <c r="CJ87" s="288"/>
    </row>
  </sheetData>
  <sheetProtection algorithmName="SHA-512" hashValue="ygwxptjykv7356kHKyVLRKcvTheXkkMKBXpwUxrjI5Bs94UiJSGdhShZrPHBZ6r3NBz0mixP3A+Mff2otxYHOw==" saltValue="psWn1gR0XxkBTIpzncxM3A=="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0" type="noConversion"/>
  <conditionalFormatting sqref="D9:AJ10">
    <cfRule type="expression" dxfId="200" priority="10">
      <formula>OR($BD$8=TRUE,$BN$8=TRUE)</formula>
    </cfRule>
  </conditionalFormatting>
  <conditionalFormatting sqref="D17:AJ21">
    <cfRule type="expression" dxfId="199" priority="11">
      <formula>$BD$16=TRUE</formula>
    </cfRule>
  </conditionalFormatting>
  <conditionalFormatting sqref="D47:AJ49">
    <cfRule type="cellIs" dxfId="198" priority="48" operator="equal">
      <formula>" "</formula>
    </cfRule>
  </conditionalFormatting>
  <conditionalFormatting sqref="D50:AJ52">
    <cfRule type="containsBlanks" dxfId="197" priority="49">
      <formula>LEN(TRIM(D50))=0</formula>
    </cfRule>
  </conditionalFormatting>
  <conditionalFormatting sqref="E8">
    <cfRule type="expression" dxfId="196" priority="13" stopIfTrue="1">
      <formula>BD8=TRUE</formula>
    </cfRule>
  </conditionalFormatting>
  <conditionalFormatting sqref="E16">
    <cfRule type="expression" dxfId="195" priority="37" stopIfTrue="1">
      <formula>BD16=TRUE</formula>
    </cfRule>
  </conditionalFormatting>
  <conditionalFormatting sqref="E82:E86">
    <cfRule type="expression" dxfId="194" priority="40" stopIfTrue="1">
      <formula>BD82=TRUE</formula>
    </cfRule>
  </conditionalFormatting>
  <conditionalFormatting sqref="H82">
    <cfRule type="expression" dxfId="193" priority="45" stopIfTrue="1">
      <formula>BG82=TRUE</formula>
    </cfRule>
  </conditionalFormatting>
  <conditionalFormatting sqref="H86">
    <cfRule type="expression" dxfId="192" priority="22">
      <formula>AND($D86=TRUE, $H$86="")</formula>
    </cfRule>
    <cfRule type="expression" dxfId="191" priority="23">
      <formula>AND($D86=TRUE, $H$86&lt;&gt;"")</formula>
    </cfRule>
  </conditionalFormatting>
  <conditionalFormatting sqref="J22">
    <cfRule type="expression" dxfId="190" priority="25" stopIfTrue="1">
      <formula>BI22=TRUE</formula>
    </cfRule>
  </conditionalFormatting>
  <conditionalFormatting sqref="J34 J32 L3:L6 L9:L10 J38:J40">
    <cfRule type="containsBlanks" dxfId="189" priority="51">
      <formula>LEN(TRIM(J3))=0</formula>
    </cfRule>
  </conditionalFormatting>
  <conditionalFormatting sqref="J32:T33">
    <cfRule type="expression" dxfId="188" priority="16">
      <formula>IF(AND($BU$25=TRUE,L32&lt;&gt;""), IF(SUMPRODUCT(LEN(L32)-LEN(SUBSTITUTE(LOWER(L32), MID("abcdefghijklmnopqrstuvwxyz", ROW(INDIRECT("1:26")), 1), ""))) &lt;= 2, TRUE, FALSE), FALSE)</formula>
    </cfRule>
  </conditionalFormatting>
  <conditionalFormatting sqref="J34:T36">
    <cfRule type="expression" dxfId="187" priority="17">
      <formula>AND(OR($BU$25=TRUE, $BU$27=TRUE), LENB(J34)-LEN(J34)&gt;0)</formula>
    </cfRule>
  </conditionalFormatting>
  <conditionalFormatting sqref="K41:K42">
    <cfRule type="expression" dxfId="186" priority="38" stopIfTrue="1">
      <formula>BJ41=TRUE</formula>
    </cfRule>
  </conditionalFormatting>
  <conditionalFormatting sqref="L17 L19">
    <cfRule type="expression" dxfId="185" priority="1">
      <formula>IF(AND($BU$25=TRUE,$BN$8), IF(SUMPRODUCT(LEN(L17)-LEN(SUBSTITUTE(LOWER(L17), MID("abcdefghijklmnopqrstuvwxyz", ROW(INDIRECT("1:26")), 1), ""))) &lt;= 2, TRUE, FALSE), FALSE)</formula>
    </cfRule>
  </conditionalFormatting>
  <conditionalFormatting sqref="L3:AJ3">
    <cfRule type="expression" dxfId="184" priority="9">
      <formula>IF(AND($BU$25=TRUE,$L$3&lt;&gt;""), IF(SUMPRODUCT(LEN(L3)-LEN(SUBSTITUTE(LOWER(L3), MID("abcdefghijklmnopqrstuvwxyz", ROW(INDIRECT("1:26")), 1), ""))) &lt;= 2, TRUE, FALSE), FALSE)</formula>
    </cfRule>
  </conditionalFormatting>
  <conditionalFormatting sqref="L9:AJ10 L4:AJ4 L6:AJ6 J32 J34">
    <cfRule type="expression" dxfId="183" priority="12">
      <formula>IF(AND($BU$25=TRUE,J4&lt;&gt;""), IF(SUMPRODUCT(LEN(J4)-LEN(SUBSTITUTE(LOWER(J4), MID("abcdefghijklmnopqrstuvwxyz", ROW(INDIRECT("1:26")), 1), ""))) &lt;= 2, TRUE, FALSE), FALSE)</formula>
    </cfRule>
  </conditionalFormatting>
  <conditionalFormatting sqref="N30">
    <cfRule type="expression" dxfId="182" priority="21">
      <formula>AND($U$28=TRUE,$N$29&lt;&gt;TRUE,$AA$29&lt;&gt;TRUE,$N$30="")</formula>
    </cfRule>
    <cfRule type="expression" dxfId="181" priority="18">
      <formula>AND($BU$28,AND($BN$29=FALSE,$CA$29=FALSE,$N$30=""))</formula>
    </cfRule>
  </conditionalFormatting>
  <conditionalFormatting sqref="O8">
    <cfRule type="expression" dxfId="180" priority="14" stopIfTrue="1">
      <formula>BN8=TRUE</formula>
    </cfRule>
  </conditionalFormatting>
  <conditionalFormatting sqref="O22">
    <cfRule type="expression" dxfId="179" priority="24" stopIfTrue="1">
      <formula>BN22=TRUE</formula>
    </cfRule>
  </conditionalFormatting>
  <conditionalFormatting sqref="O24:O25">
    <cfRule type="expression" dxfId="178" priority="27" stopIfTrue="1">
      <formula>BN24=TRUE</formula>
    </cfRule>
  </conditionalFormatting>
  <conditionalFormatting sqref="O27">
    <cfRule type="expression" dxfId="177" priority="29" stopIfTrue="1">
      <formula>BN27=TRUE</formula>
    </cfRule>
  </conditionalFormatting>
  <conditionalFormatting sqref="O28">
    <cfRule type="expression" dxfId="176" priority="15">
      <formula>BN28=TRUE</formula>
    </cfRule>
  </conditionalFormatting>
  <conditionalFormatting sqref="O29">
    <cfRule type="expression" dxfId="175" priority="31">
      <formula>BN29=TRUE</formula>
    </cfRule>
  </conditionalFormatting>
  <conditionalFormatting sqref="O83">
    <cfRule type="expression" dxfId="174" priority="46" stopIfTrue="1">
      <formula>BN83=TRUE</formula>
    </cfRule>
  </conditionalFormatting>
  <conditionalFormatting sqref="O29:Z29">
    <cfRule type="expression" dxfId="173" priority="20">
      <formula>AND($BU$28,AND($BN$29=FALSE,$CA$29=FALSE,$N$30=""))</formula>
    </cfRule>
  </conditionalFormatting>
  <conditionalFormatting sqref="U27:AJ27">
    <cfRule type="expression" dxfId="172" priority="50">
      <formula>$U$27&lt;&gt;""</formula>
    </cfRule>
  </conditionalFormatting>
  <conditionalFormatting sqref="V22">
    <cfRule type="expression" dxfId="171" priority="26" stopIfTrue="1">
      <formula>BU22=TRUE</formula>
    </cfRule>
  </conditionalFormatting>
  <conditionalFormatting sqref="V24:V25">
    <cfRule type="expression" dxfId="170" priority="33" stopIfTrue="1">
      <formula>BU24=TRUE</formula>
    </cfRule>
  </conditionalFormatting>
  <conditionalFormatting sqref="V28 O28">
    <cfRule type="expression" dxfId="169" priority="32">
      <formula>AND($BN$27,AND($BN$28=FALSE,$BU$28=FALSE))</formula>
    </cfRule>
  </conditionalFormatting>
  <conditionalFormatting sqref="V28">
    <cfRule type="expression" dxfId="168" priority="30">
      <formula>BU28=TRUE</formula>
    </cfRule>
  </conditionalFormatting>
  <conditionalFormatting sqref="V84">
    <cfRule type="expression" dxfId="167" priority="47" stopIfTrue="1">
      <formula>BU84=TRUE</formula>
    </cfRule>
  </conditionalFormatting>
  <conditionalFormatting sqref="AC29">
    <cfRule type="expression" dxfId="166" priority="36">
      <formula>CA29=TRUE</formula>
    </cfRule>
    <cfRule type="expression" dxfId="165" priority="19">
      <formula>AND($BU$28,AND($BN$29=FALSE,$CA$29=FALSE,$N$30=""))</formula>
    </cfRule>
  </conditionalFormatting>
  <conditionalFormatting sqref="AC37:AC38">
    <cfRule type="containsBlanks" dxfId="164" priority="52">
      <formula>LEN(TRIM(AC37))=0</formula>
    </cfRule>
  </conditionalFormatting>
  <conditionalFormatting sqref="AD24">
    <cfRule type="expression" dxfId="163" priority="35" stopIfTrue="1">
      <formula>CC24=TRUE</formula>
    </cfRule>
  </conditionalFormatting>
  <conditionalFormatting sqref="AD32:AD36">
    <cfRule type="expression" dxfId="162" priority="4" stopIfTrue="1">
      <formula>CC32=TRUE</formula>
    </cfRule>
  </conditionalFormatting>
  <conditionalFormatting sqref="AD32:AJ33">
    <cfRule type="expression" dxfId="161" priority="3">
      <formula>IF(OR($CC$32,$CC$33)=FALSE,TRUE,FALSE)</formula>
    </cfRule>
  </conditionalFormatting>
  <conditionalFormatting sqref="AD34:AJ36">
    <cfRule type="expression" dxfId="160"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342EFA6B-7C2D-4B01-AE38-DD9A61EC1988}">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E816EF09-46EB-473A-AF47-354C312C5D1A}">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0AF1DA59-6D5D-46EF-BA5D-892CDEF33AE6}">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413E55D4-5963-421D-98C7-672DFDED47DC}">
      <formula1>IF($BU$25=TRUE, IF(SUMPRODUCT(LEN(J32)-LEN(SUBSTITUTE(LOWER(J32), MID("abcdefghijklmnopqrstuvwxyz", ROW(INDIRECT("1:26")), 1), ""))) &lt;= 2, FALSE, TRUE), TRUE)</formula1>
    </dataValidation>
    <dataValidation type="custom" allowBlank="1" showInputMessage="1" showErrorMessage="1" errorTitle="123" sqref="U25" xr:uid="{DD504A88-2312-48AA-A9C1-5B7FAF1BA8A1}">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B141C3B4-F23F-4FC4-AC8E-CAAA196DAE62}"/>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4D851F76-945C-4B67-B6FE-641934D981D8}"/>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9CC0C6E4-DD4E-4368-82E8-1CC7EB010AA4}">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4F34A857-63C6-45C1-BD69-420BA9B5693A}">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B14E3520-2921-429D-8702-F04890E2C59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4DE1A9CF-105D-4920-B79F-4388608690D6}"/>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02AF04B5-7D6A-4148-B821-C28178B169CB}"/>
    <hyperlink ref="A16" location="附件一、付款切結書!Print_Area" display="付款切結書連結" xr:uid="{9DA7C4DB-A7C2-455D-B26E-8743FD9581ED}"/>
    <hyperlink ref="A24:A25" location="'安心資訊平台聲明書(事後申請)'!Print_Area" display="'安心資訊平台聲明書(事後申請)'!Print_Area" xr:uid="{7B949297-E21D-47DB-9DCA-AA72D84596C4}"/>
    <hyperlink ref="A15" location="附件一、付款切結書!A1" display="payment statement" xr:uid="{DCA8E033-5101-416D-9612-D739BED7941C}"/>
    <hyperlink ref="A34" location="附件二、委託檢測聲明書!A1" display="Statemen of authorization" xr:uid="{9DD7815F-043E-4909-B5FB-BC2F4410F669}"/>
    <hyperlink ref="A35" location="附件二、委託檢測聲明書!Print_Area" display="委託檢測聲明書連結" xr:uid="{185F0615-65E4-464E-B77A-45533C121E2A}"/>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寵物食品
Ultra Trace and Industrial Safety Hygiene Laboratory Application Form - Pet Food</oddHeader>
    <oddFooter>&amp;L&amp;"微軟正黑體"&amp;9超微量工業安全實驗室委託試驗申請書- 寵物食品 Ultra Trace and Industrial Safety Hygiene Laboratory Application Form - Pet Food
報告號碼Report No.:&amp;C&amp;"微軟正黑體"&amp;9Page &amp;P of &amp;N&amp;R&amp;"微軟正黑體"&amp;9版次Version：1.8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51905"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251906"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251907"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251908"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251909"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251910"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251911"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251912"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251913"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251914"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251915"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251916"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251917"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251918"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251919"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251920"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251921"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251922"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251923"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251924"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251925"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251926"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251927"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251928"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251929"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251930"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251931"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251932"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251933"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251934"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251935"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251936"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251937"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251938"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251939"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251940"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251941"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251942"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85A7-5012-42F0-9FCE-90011EFFF8F9}">
  <sheetPr codeName="Sheet1">
    <tabColor rgb="FFFFC000"/>
    <outlinePr applyStyles="1" summaryBelow="0"/>
  </sheetPr>
  <dimension ref="B1:CK37"/>
  <sheetViews>
    <sheetView view="pageBreakPreview" zoomScaleNormal="100" zoomScaleSheetLayoutView="100" workbookViewId="0">
      <selection activeCell="B12" sqref="B12:AK12"/>
    </sheetView>
  </sheetViews>
  <sheetFormatPr defaultRowHeight="15.75"/>
  <cols>
    <col min="1" max="1" width="1.5703125" customWidth="1"/>
    <col min="2" max="37" width="3.42578125" style="345" customWidth="1"/>
    <col min="38" max="39" width="9.140625" hidden="1" customWidth="1"/>
    <col min="40" max="40" width="10.28515625" hidden="1" customWidth="1"/>
    <col min="41" max="51" width="9.140625" hidden="1" customWidth="1"/>
    <col min="53" max="53" width="73" customWidth="1"/>
    <col min="54" max="89" width="3.5703125" style="328" hidden="1" customWidth="1"/>
  </cols>
  <sheetData>
    <row r="1" spans="2:89" ht="16.5" customHeight="1" thickTop="1">
      <c r="B1" s="597" t="s">
        <v>396</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9"/>
      <c r="AL1" s="80"/>
      <c r="AN1" s="81" t="s">
        <v>127</v>
      </c>
      <c r="AP1" s="81" t="s">
        <v>128</v>
      </c>
      <c r="AY1" s="82" t="str" cm="1">
        <f t="array" ref="AY1">IF(SUMPRODUCT(--(LEN(TRIM(AT3:AT998))&gt;0))&gt;0,"《"&amp;B1&amp;"》","")</f>
        <v/>
      </c>
      <c r="BB1" s="600" t="s">
        <v>397</v>
      </c>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2"/>
    </row>
    <row r="2" spans="2:89" ht="32.25" customHeight="1">
      <c r="B2" s="603" t="s">
        <v>352</v>
      </c>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5"/>
      <c r="AL2" s="83" t="s">
        <v>97</v>
      </c>
      <c r="AM2" s="83" t="s">
        <v>101</v>
      </c>
      <c r="AN2" s="83" t="s">
        <v>129</v>
      </c>
      <c r="AO2" s="84" t="s">
        <v>130</v>
      </c>
      <c r="AP2" s="83" t="s">
        <v>131</v>
      </c>
      <c r="AQ2" s="83" t="s">
        <v>102</v>
      </c>
      <c r="AR2" s="83" t="s">
        <v>132</v>
      </c>
      <c r="AS2" s="83" t="s">
        <v>133</v>
      </c>
      <c r="AT2" s="83" t="s">
        <v>101</v>
      </c>
      <c r="AU2" s="85"/>
      <c r="AV2" s="85"/>
      <c r="AY2" s="71" t="str" cm="1">
        <f t="array" ref="AY2">IF(AY1&lt;&gt;"",LOOKUP(2,1/(AT3:AT998&lt;&gt;""),AT3:AT998),"")</f>
        <v/>
      </c>
      <c r="BB2" s="606" t="s">
        <v>100</v>
      </c>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8"/>
    </row>
    <row r="3" spans="2:89">
      <c r="B3" s="609" t="s">
        <v>398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339">
        <f>COUNTIF(BB4:BB8,TRUE)</f>
        <v>0</v>
      </c>
      <c r="AL3" s="86">
        <v>1</v>
      </c>
      <c r="AM3" t="str">
        <f>B3</f>
        <v>1. 微生物 Microorganism: (微生物測試無法以急件或特急件處理)</v>
      </c>
      <c r="AN3" t="b">
        <f>OR(BB4:BB7)</f>
        <v>0</v>
      </c>
      <c r="AO3" t="s">
        <v>98</v>
      </c>
      <c r="AP3" t="b">
        <f>TRUE</f>
        <v>1</v>
      </c>
      <c r="AQ3" s="87" t="b">
        <f>AND($AN3,$AP3)</f>
        <v>0</v>
      </c>
      <c r="AR3" s="87" t="b">
        <f>IF($AN3=TRUE,$AP3&lt;&gt;TRUE)</f>
        <v>0</v>
      </c>
      <c r="AT3" s="19" t="str">
        <f>IF(AQ3=TRUE,
    IF(AL3=3,
        IF(AM3="", "", "        "&amp;REPT("-", LEN(AO3) - LEN(SUBSTITUTE(AO3, "-", "")))&amp;AM3&amp;CHAR(10)),
        IF(AL3=1, ""&amp;AM3&amp;CHAR(10),
           IF(AL3=2, "      █"&amp;AM3&amp;CHAR(10), AM3&amp;CHAR(10))
        )
    ),
    "")</f>
        <v/>
      </c>
      <c r="AY3" s="87"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11" t="s">
        <v>99</v>
      </c>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16">
        <f>COUNTIF(BB4:BB4,TRUE)</f>
        <v>0</v>
      </c>
    </row>
    <row r="4" spans="2:89">
      <c r="B4" s="340" t="b">
        <f>$BB$4</f>
        <v>0</v>
      </c>
      <c r="C4" s="612" t="s">
        <v>399</v>
      </c>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3"/>
      <c r="AL4" s="86">
        <v>2</v>
      </c>
      <c r="AM4" s="88" t="str">
        <f>IF(BB4,C4,"")</f>
        <v/>
      </c>
      <c r="AN4" s="88" t="b">
        <f>BB4</f>
        <v>0</v>
      </c>
      <c r="AO4" s="88" t="s">
        <v>300</v>
      </c>
      <c r="AP4" t="b">
        <f>BB4</f>
        <v>0</v>
      </c>
      <c r="AQ4" s="87" t="b">
        <f t="shared" ref="AQ4:AQ7" si="0">AND($AN4,$AP4)</f>
        <v>0</v>
      </c>
      <c r="AR4" s="87" t="b">
        <f t="shared" ref="AR4:AR7" si="1">IF($AN4=TRUE,$AP4&lt;&gt;TRUE)</f>
        <v>0</v>
      </c>
      <c r="AT4" s="19" t="str">
        <f>AT3&amp;IF(AQ4=TRUE,
    IF(AL4=3,
        IF(AM4="", "", "        "&amp;REPT("-", LEN(AO4) - LEN(SUBSTITUTE(AO4, "-", "")))&amp;AM4&amp;CHAR(10)),
        IF(AL4=1, ""&amp;AM4&amp;CHAR(10),
           IF(AL4=2, "      █"&amp;AM4&amp;CHAR(10), AM4&amp;CHAR(10))
        )
    ),
    "")</f>
        <v/>
      </c>
      <c r="BB4" s="17" t="b">
        <v>0</v>
      </c>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row>
    <row r="5" spans="2:89">
      <c r="B5" s="340" t="b">
        <f>$BB$5</f>
        <v>0</v>
      </c>
      <c r="C5" s="615" t="s">
        <v>400</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6"/>
      <c r="AL5" s="86">
        <v>2</v>
      </c>
      <c r="AM5" s="88" t="str">
        <f t="shared" ref="AM5:AM7" si="2">IF(BB5,C5,"")</f>
        <v/>
      </c>
      <c r="AN5" s="88" t="b">
        <f t="shared" ref="AN5:AN7" si="3">BB5</f>
        <v>0</v>
      </c>
      <c r="AO5" s="88" t="s">
        <v>401</v>
      </c>
      <c r="AP5" t="b">
        <f t="shared" ref="AP5:AP7" si="4">BB5</f>
        <v>0</v>
      </c>
      <c r="AQ5" s="87" t="b">
        <f t="shared" si="0"/>
        <v>0</v>
      </c>
      <c r="AR5" s="87" t="b">
        <f t="shared" si="1"/>
        <v>0</v>
      </c>
      <c r="AT5" s="19" t="str">
        <f t="shared" ref="AT5:AT31" si="5">AT4&amp;IF(AQ5=TRUE,
    IF(AL5=3,
        IF(AM5="", "", "        "&amp;REPT("-", LEN(AO5) - LEN(SUBSTITUTE(AO5, "-", "")))&amp;AM5&amp;CHAR(10)),
        IF(AL5=1, ""&amp;AM5&amp;CHAR(10),
           IF(AL5=2, "      █"&amp;AM5&amp;CHAR(10), AM5&amp;CHAR(10))
        )
    ),
    "")</f>
        <v/>
      </c>
      <c r="BB5" s="617" t="b">
        <v>0</v>
      </c>
      <c r="BC5" s="618"/>
      <c r="BD5" s="618"/>
      <c r="BE5" s="618"/>
      <c r="BF5" s="618"/>
      <c r="BG5" s="618"/>
      <c r="BH5" s="618"/>
      <c r="BI5" s="618"/>
      <c r="BJ5" s="618"/>
      <c r="BK5" s="618"/>
      <c r="BL5" s="618"/>
      <c r="BM5" s="618"/>
      <c r="BN5" s="618"/>
      <c r="BO5" s="618"/>
      <c r="BP5" s="618"/>
      <c r="BQ5" s="618"/>
      <c r="BR5" s="618"/>
      <c r="BS5" s="618"/>
      <c r="BT5" s="618"/>
      <c r="BU5" s="618"/>
      <c r="BV5" s="618"/>
      <c r="BW5" s="618"/>
      <c r="BX5" s="618"/>
      <c r="BY5" s="618"/>
      <c r="BZ5" s="618"/>
      <c r="CA5" s="618"/>
      <c r="CB5" s="618"/>
      <c r="CC5" s="618"/>
      <c r="CD5" s="618"/>
      <c r="CE5" s="618"/>
      <c r="CF5" s="618"/>
      <c r="CG5" s="618"/>
      <c r="CH5" s="618"/>
      <c r="CI5" s="618"/>
      <c r="CJ5" s="618"/>
      <c r="CK5" s="619"/>
    </row>
    <row r="6" spans="2:89" ht="15.75" customHeight="1">
      <c r="B6" s="340" t="b">
        <f>$BB$6</f>
        <v>0</v>
      </c>
      <c r="C6" s="612" t="s">
        <v>402</v>
      </c>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3"/>
      <c r="AL6" s="86">
        <v>2</v>
      </c>
      <c r="AM6" s="88" t="str">
        <f t="shared" si="2"/>
        <v/>
      </c>
      <c r="AN6" s="88" t="b">
        <f t="shared" si="3"/>
        <v>0</v>
      </c>
      <c r="AO6" s="88" t="s">
        <v>403</v>
      </c>
      <c r="AP6" t="b">
        <f t="shared" si="4"/>
        <v>0</v>
      </c>
      <c r="AQ6" s="87" t="b">
        <f t="shared" si="0"/>
        <v>0</v>
      </c>
      <c r="AR6" s="87" t="b">
        <f t="shared" si="1"/>
        <v>0</v>
      </c>
      <c r="AT6" s="19" t="str">
        <f t="shared" si="5"/>
        <v/>
      </c>
      <c r="BB6" s="617" t="b">
        <v>0</v>
      </c>
      <c r="BC6" s="618"/>
      <c r="BD6" s="618"/>
      <c r="BE6" s="618"/>
      <c r="BF6" s="618">
        <v>4.0999999999999996</v>
      </c>
      <c r="BG6" s="618"/>
      <c r="BH6" s="329"/>
      <c r="BI6" s="329"/>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30"/>
    </row>
    <row r="7" spans="2:89" ht="15.75" customHeight="1" thickBot="1">
      <c r="B7" s="340" t="b">
        <f>$BB$7</f>
        <v>0</v>
      </c>
      <c r="C7" s="615" t="s">
        <v>404</v>
      </c>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6"/>
      <c r="AL7" s="86">
        <v>2</v>
      </c>
      <c r="AM7" s="88" t="str">
        <f t="shared" si="2"/>
        <v/>
      </c>
      <c r="AN7" s="88" t="b">
        <f t="shared" si="3"/>
        <v>0</v>
      </c>
      <c r="AO7" s="88" t="s">
        <v>405</v>
      </c>
      <c r="AP7" t="b">
        <f t="shared" si="4"/>
        <v>0</v>
      </c>
      <c r="AQ7" s="87" t="b">
        <f t="shared" si="0"/>
        <v>0</v>
      </c>
      <c r="AR7" s="87" t="b">
        <f t="shared" si="1"/>
        <v>0</v>
      </c>
      <c r="AT7" s="19" t="str">
        <f t="shared" si="5"/>
        <v/>
      </c>
      <c r="BB7" s="623" t="b">
        <v>0</v>
      </c>
      <c r="BC7" s="624"/>
      <c r="BD7" s="624"/>
      <c r="BE7" s="624"/>
      <c r="BF7" s="624"/>
      <c r="BG7" s="624"/>
      <c r="BH7" s="624" t="s">
        <v>406</v>
      </c>
      <c r="BI7" s="624"/>
      <c r="BJ7" s="624"/>
      <c r="BK7" s="624"/>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2"/>
    </row>
    <row r="8" spans="2:89">
      <c r="B8" s="609" t="s">
        <v>407</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339">
        <f>COUNTIF(BC11:BV11,TRUE)+COUNTIF(BB14:BV14,TRUE)+COUNTIF(BB16,TRUE)</f>
        <v>0</v>
      </c>
      <c r="AL8" s="86">
        <v>1</v>
      </c>
      <c r="AM8" t="str">
        <f>B8</f>
        <v>2. 重金屬 Heavy Metals : ※ 加測『汞鎘鉛砷銅』以外重金屬元素，每一金屬元素加收 NT500。</v>
      </c>
      <c r="AN8" t="b">
        <f>OR(BC11:BV11,BB14:BV14,BB16)</f>
        <v>0</v>
      </c>
      <c r="AO8" t="s">
        <v>98</v>
      </c>
      <c r="AP8" t="b">
        <f>TRUE</f>
        <v>1</v>
      </c>
      <c r="AQ8" s="87" t="b">
        <f>AND($AN8,$AP8)</f>
        <v>0</v>
      </c>
      <c r="AR8" s="87" t="b">
        <f>IF($AN8=TRUE,$AP8&lt;&gt;TRUE)</f>
        <v>0</v>
      </c>
      <c r="AT8" s="19" t="str">
        <f t="shared" si="5"/>
        <v/>
      </c>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row>
    <row r="9" spans="2:89">
      <c r="B9" s="620" t="s">
        <v>408</v>
      </c>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2"/>
      <c r="AL9" s="86">
        <v>1</v>
      </c>
      <c r="AM9" s="88" t="str">
        <f>IF(OR($BC$11,$BG$11,$BK$11,$BO$11,$BS$11),B9,"")</f>
        <v/>
      </c>
      <c r="AN9" s="88" t="b">
        <f>OR($BC$11,$BG$11,$BK$11,$BO$11,$BS$11)</f>
        <v>0</v>
      </c>
      <c r="AO9" s="88" t="s">
        <v>302</v>
      </c>
      <c r="AP9" t="b">
        <f>TRUE</f>
        <v>1</v>
      </c>
      <c r="AQ9" s="87" t="b">
        <f t="shared" ref="AQ9:AQ12" si="6">AND($AN9,$AP9)</f>
        <v>0</v>
      </c>
      <c r="AR9" s="87" t="b">
        <f t="shared" ref="AR9:AR16" si="7">IF($AN9=TRUE,$AP9&lt;&gt;TRUE)</f>
        <v>0</v>
      </c>
      <c r="AT9" s="19" t="str">
        <f t="shared" si="5"/>
        <v/>
      </c>
    </row>
    <row r="10" spans="2:89">
      <c r="B10" s="620" t="s">
        <v>409</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2"/>
      <c r="AL10" s="86">
        <v>1</v>
      </c>
      <c r="AM10" s="88" t="str">
        <f>IF(OR($BC$11,$BG$11,$BK$11,$BO$11,$BS$11),B10,"")</f>
        <v/>
      </c>
      <c r="AN10" s="88" t="b">
        <f>OR($BC$11,$BG$11,$BK$11,$BO$11,$BS$11)</f>
        <v>0</v>
      </c>
      <c r="AO10" s="88" t="s">
        <v>302</v>
      </c>
      <c r="AP10" t="b">
        <f>TRUE</f>
        <v>1</v>
      </c>
      <c r="AQ10" s="87" t="b">
        <f t="shared" si="6"/>
        <v>0</v>
      </c>
      <c r="AR10" s="87" t="b">
        <f t="shared" si="7"/>
        <v>0</v>
      </c>
      <c r="AT10" s="19" t="str">
        <f t="shared" si="5"/>
        <v/>
      </c>
      <c r="BB10" s="328" t="b">
        <v>0</v>
      </c>
    </row>
    <row r="11" spans="2:89">
      <c r="B11" s="335"/>
      <c r="C11" s="333" t="b">
        <f>$BC$11</f>
        <v>0</v>
      </c>
      <c r="D11" s="625" t="s">
        <v>314</v>
      </c>
      <c r="E11" s="625"/>
      <c r="F11" s="625"/>
      <c r="G11" s="333">
        <f>$BG$11</f>
        <v>0</v>
      </c>
      <c r="H11" s="625" t="s">
        <v>315</v>
      </c>
      <c r="I11" s="625"/>
      <c r="J11" s="625"/>
      <c r="K11" s="333">
        <f>$BK$11</f>
        <v>0</v>
      </c>
      <c r="L11" s="625" t="s">
        <v>316</v>
      </c>
      <c r="M11" s="625"/>
      <c r="N11" s="625"/>
      <c r="O11" s="333">
        <f>$BO$11</f>
        <v>0</v>
      </c>
      <c r="P11" s="625" t="s">
        <v>317</v>
      </c>
      <c r="Q11" s="625"/>
      <c r="R11" s="625"/>
      <c r="S11" s="333" t="b">
        <f>$BS$11</f>
        <v>0</v>
      </c>
      <c r="T11" s="625" t="s">
        <v>318</v>
      </c>
      <c r="U11" s="625"/>
      <c r="V11" s="625"/>
      <c r="W11" s="334"/>
      <c r="X11" s="334"/>
      <c r="Y11" s="334"/>
      <c r="Z11" s="334"/>
      <c r="AA11" s="334"/>
      <c r="AB11" s="334"/>
      <c r="AC11" s="334"/>
      <c r="AD11" s="334"/>
      <c r="AE11" s="334"/>
      <c r="AF11" s="334"/>
      <c r="AG11" s="334"/>
      <c r="AH11" s="334"/>
      <c r="AI11" s="334"/>
      <c r="AJ11" s="334"/>
      <c r="AK11" s="336"/>
      <c r="AL11" s="86">
        <v>2</v>
      </c>
      <c r="AM11" s="88" t="str">
        <f>IF(OR(BC11,BG11,BK11,BO11,BS11),IF(BC11,D11,"")&amp;IF(BG11,H11,"")&amp;IF(BK11,L11,"")&amp;IF(BO11,P11,"")&amp;IF(BS11,T11,""),"")</f>
        <v/>
      </c>
      <c r="AN11" s="88" t="b">
        <f>OR(BC11,BG11,BK11,BO11,BS11)</f>
        <v>0</v>
      </c>
      <c r="AO11" s="88" t="s">
        <v>302</v>
      </c>
      <c r="AP11" t="b">
        <f>OR(BC11,BG11,BK11,BO11,BS11)</f>
        <v>0</v>
      </c>
      <c r="AQ11" s="87" t="b">
        <f t="shared" si="6"/>
        <v>0</v>
      </c>
      <c r="AR11" s="87" t="b">
        <f t="shared" si="7"/>
        <v>0</v>
      </c>
      <c r="AT11" s="19" t="str">
        <f t="shared" si="5"/>
        <v/>
      </c>
      <c r="BC11" s="328" t="b">
        <v>0</v>
      </c>
      <c r="BS11" s="328" t="b">
        <v>0</v>
      </c>
    </row>
    <row r="12" spans="2:89">
      <c r="B12" s="620" t="s">
        <v>410</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2"/>
      <c r="AL12" s="86">
        <v>1</v>
      </c>
      <c r="AM12" s="88" t="str">
        <f>IF(OR($BC$14,$BG$14,$BK$14,$BO$14,$BS$14),B12,"")</f>
        <v/>
      </c>
      <c r="AN12" s="88" t="b">
        <f>OR($BC$14,$BG$14,$BK$14,$BO$14,$BS$14)</f>
        <v>0</v>
      </c>
      <c r="AO12" s="88" t="s">
        <v>355</v>
      </c>
      <c r="AP12" t="b">
        <f>TRUE</f>
        <v>1</v>
      </c>
      <c r="AQ12" s="87" t="b">
        <f t="shared" si="6"/>
        <v>0</v>
      </c>
      <c r="AR12" s="87" t="b">
        <f t="shared" si="7"/>
        <v>0</v>
      </c>
      <c r="AT12" s="19" t="str">
        <f t="shared" si="5"/>
        <v/>
      </c>
    </row>
    <row r="13" spans="2:89">
      <c r="B13" s="620" t="s">
        <v>411</v>
      </c>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2"/>
      <c r="AL13" s="86">
        <v>1</v>
      </c>
      <c r="AM13" s="88" t="str">
        <f>IF(OR($BC$14,$BG$14,$BK$14,$BO$14,$BS$14),B13,"")</f>
        <v/>
      </c>
      <c r="AN13" s="88" t="b">
        <f>OR($BC$14,$BG$14,$BK$14,$BO$14,$BS$14)</f>
        <v>0</v>
      </c>
      <c r="AO13" s="88" t="s">
        <v>355</v>
      </c>
      <c r="AP13" t="b">
        <f>TRUE</f>
        <v>1</v>
      </c>
      <c r="AQ13" s="87" t="b">
        <f>AND($AN13,$AP13)</f>
        <v>0</v>
      </c>
      <c r="AR13" s="87" t="b">
        <f t="shared" si="7"/>
        <v>0</v>
      </c>
      <c r="AT13" s="19" t="str">
        <f t="shared" si="5"/>
        <v/>
      </c>
    </row>
    <row r="14" spans="2:89">
      <c r="B14" s="335"/>
      <c r="C14" s="333" t="b">
        <f>$BC$14</f>
        <v>0</v>
      </c>
      <c r="D14" s="625" t="s">
        <v>314</v>
      </c>
      <c r="E14" s="625"/>
      <c r="F14" s="625"/>
      <c r="G14" s="333" t="b">
        <f>$BG$14</f>
        <v>0</v>
      </c>
      <c r="H14" s="625" t="s">
        <v>315</v>
      </c>
      <c r="I14" s="625"/>
      <c r="J14" s="625"/>
      <c r="K14" s="333" t="b">
        <f>$BK$14</f>
        <v>0</v>
      </c>
      <c r="L14" s="625" t="s">
        <v>316</v>
      </c>
      <c r="M14" s="625"/>
      <c r="N14" s="625"/>
      <c r="O14" s="333" t="b">
        <f>$BO$14</f>
        <v>0</v>
      </c>
      <c r="P14" s="625" t="s">
        <v>317</v>
      </c>
      <c r="Q14" s="625"/>
      <c r="R14" s="625"/>
      <c r="S14" s="333" t="b">
        <f>$BS$14</f>
        <v>0</v>
      </c>
      <c r="T14" s="625" t="s">
        <v>318</v>
      </c>
      <c r="U14" s="625"/>
      <c r="V14" s="625"/>
      <c r="W14" s="334"/>
      <c r="X14" s="334"/>
      <c r="Y14" s="334"/>
      <c r="Z14" s="334"/>
      <c r="AA14" s="334"/>
      <c r="AB14" s="334"/>
      <c r="AC14" s="334"/>
      <c r="AD14" s="334"/>
      <c r="AE14" s="334"/>
      <c r="AF14" s="334"/>
      <c r="AG14" s="334"/>
      <c r="AH14" s="334"/>
      <c r="AI14" s="334"/>
      <c r="AJ14" s="334"/>
      <c r="AK14" s="336"/>
      <c r="AL14" s="86">
        <v>2</v>
      </c>
      <c r="AM14" s="88" t="str">
        <f>IF(OR(BC14,BG14,BK14,BO14,BS14),IF(BC14,D14,"")&amp;IF(BG14,H14,"")&amp;IF(BK14,L14,"")&amp;IF(BO14,P14,"")&amp;IF(BS14,T14,""),"")</f>
        <v/>
      </c>
      <c r="AN14" s="88" t="b">
        <f>OR(BC14,BG14,BK14,BO14,BS14)</f>
        <v>0</v>
      </c>
      <c r="AO14" s="88" t="s">
        <v>355</v>
      </c>
      <c r="AP14" t="b">
        <f>OR(BC14,BG14,BK14,BO14,BS14)</f>
        <v>0</v>
      </c>
      <c r="AQ14" s="87" t="b">
        <f t="shared" ref="AQ14:AQ16" si="8">AND($AN14,$AP14)</f>
        <v>0</v>
      </c>
      <c r="AR14" s="87" t="b">
        <f t="shared" si="7"/>
        <v>0</v>
      </c>
      <c r="AT14" s="19" t="str">
        <f t="shared" si="5"/>
        <v/>
      </c>
      <c r="BC14" s="328" t="b">
        <v>0</v>
      </c>
      <c r="BG14" s="328" t="b">
        <v>0</v>
      </c>
      <c r="BK14" s="328" t="b">
        <v>0</v>
      </c>
      <c r="BO14" s="328" t="b">
        <v>0</v>
      </c>
      <c r="BS14" s="328" t="b">
        <v>0</v>
      </c>
    </row>
    <row r="15" spans="2:89" ht="31.5" customHeight="1">
      <c r="B15" s="626" t="s">
        <v>412</v>
      </c>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8"/>
      <c r="AL15" s="86">
        <v>3</v>
      </c>
      <c r="AM15" s="88" t="str">
        <f>IF(OR($BC$11,$BG$11,$BK$11,$BO$11,$BS$11,$BC$14,$BG$14,$BK$14,$BO$14,$BS$14),B15,"")</f>
        <v/>
      </c>
      <c r="AN15" s="88" t="b">
        <f>OR($BC$11,$BG$11,$BK$11,$BO$11,$BS$11,$BC$14,$BG$14,$BK$14,$BO$14,$BS$14)</f>
        <v>0</v>
      </c>
      <c r="AO15" s="88" t="s">
        <v>303</v>
      </c>
      <c r="AP15" t="b">
        <f>TRUE</f>
        <v>1</v>
      </c>
      <c r="AQ15" s="87" t="b">
        <f t="shared" si="8"/>
        <v>0</v>
      </c>
      <c r="AR15" s="87" t="b">
        <f t="shared" si="7"/>
        <v>0</v>
      </c>
      <c r="AT15" s="19" t="str">
        <f t="shared" si="5"/>
        <v/>
      </c>
    </row>
    <row r="16" spans="2:89">
      <c r="B16" s="340" t="b">
        <f>$BB$16</f>
        <v>0</v>
      </c>
      <c r="C16" s="629" t="s">
        <v>413</v>
      </c>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1"/>
      <c r="AL16" s="86">
        <v>2</v>
      </c>
      <c r="AM16" s="88" t="str">
        <f t="shared" ref="AM16" si="9">IF(BB16,C16,"")</f>
        <v/>
      </c>
      <c r="AN16" s="88" t="b">
        <f>BB16</f>
        <v>0</v>
      </c>
      <c r="AO16" s="88" t="s">
        <v>405</v>
      </c>
      <c r="AP16" t="b">
        <f t="shared" ref="AP16" si="10">BB16</f>
        <v>0</v>
      </c>
      <c r="AQ16" s="87" t="b">
        <f t="shared" si="8"/>
        <v>0</v>
      </c>
      <c r="AR16" s="87" t="b">
        <f t="shared" si="7"/>
        <v>0</v>
      </c>
      <c r="AT16" s="19" t="str">
        <f t="shared" si="5"/>
        <v/>
      </c>
      <c r="BB16" s="328" t="b">
        <v>0</v>
      </c>
    </row>
    <row r="17" spans="2:89">
      <c r="B17" s="609" t="s">
        <v>414</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339">
        <f>COUNTIF(BB18:BB27,TRUE)</f>
        <v>0</v>
      </c>
      <c r="AL17" s="86">
        <v>1</v>
      </c>
      <c r="AM17" t="str">
        <f>B17</f>
        <v>3. 常見測項 (Common items)：</v>
      </c>
      <c r="AN17" t="b">
        <f>OR(BB18:BB27)</f>
        <v>0</v>
      </c>
      <c r="AO17" t="s">
        <v>301</v>
      </c>
      <c r="AP17" t="b">
        <f>TRUE</f>
        <v>1</v>
      </c>
      <c r="AQ17" s="87" t="b">
        <f>AND($AN17,$AP17)</f>
        <v>0</v>
      </c>
      <c r="AR17" s="87" t="b">
        <f>IF($AN17=TRUE,$AP17&lt;&gt;TRUE)</f>
        <v>0</v>
      </c>
      <c r="AT17" s="19" t="str">
        <f t="shared" si="5"/>
        <v/>
      </c>
    </row>
    <row r="18" spans="2:89">
      <c r="B18" s="340" t="b">
        <f>$BB$18</f>
        <v>0</v>
      </c>
      <c r="C18" s="612" t="s">
        <v>415</v>
      </c>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3"/>
      <c r="AL18" s="86">
        <v>2</v>
      </c>
      <c r="AM18" s="88" t="str">
        <f>IF(BB18,C18,"")</f>
        <v/>
      </c>
      <c r="AN18" s="88" t="b">
        <f>BB18</f>
        <v>0</v>
      </c>
      <c r="AO18" s="88" t="s">
        <v>302</v>
      </c>
      <c r="AP18" t="b">
        <f>BB18</f>
        <v>0</v>
      </c>
      <c r="AQ18" s="87" t="b">
        <f t="shared" ref="AQ18:AQ29" si="11">AND($AN18,$AP18)</f>
        <v>0</v>
      </c>
      <c r="AR18" s="87" t="b">
        <f t="shared" ref="AR18:AR29" si="12">IF($AN18=TRUE,$AP18&lt;&gt;TRUE)</f>
        <v>0</v>
      </c>
      <c r="AT18" s="19" t="str">
        <f t="shared" si="5"/>
        <v/>
      </c>
      <c r="BB18" s="328" t="b">
        <v>0</v>
      </c>
    </row>
    <row r="19" spans="2:89">
      <c r="B19" s="340" t="b">
        <f>$BB$19</f>
        <v>0</v>
      </c>
      <c r="C19" s="612" t="s">
        <v>416</v>
      </c>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3"/>
      <c r="AL19" s="86">
        <v>2</v>
      </c>
      <c r="AM19" s="88" t="str">
        <f t="shared" ref="AM19:AM27" si="13">IF(BB19,C19,"")</f>
        <v/>
      </c>
      <c r="AN19" s="88" t="b">
        <f t="shared" ref="AN19:AN27" si="14">BB19</f>
        <v>0</v>
      </c>
      <c r="AO19" s="88" t="s">
        <v>417</v>
      </c>
      <c r="AP19" t="b">
        <f t="shared" ref="AP19:AP27" si="15">BB19</f>
        <v>0</v>
      </c>
      <c r="AQ19" s="87" t="b">
        <f t="shared" si="11"/>
        <v>0</v>
      </c>
      <c r="AR19" s="87" t="b">
        <f t="shared" si="12"/>
        <v>0</v>
      </c>
      <c r="AT19" s="19" t="str">
        <f t="shared" si="5"/>
        <v/>
      </c>
      <c r="BB19" s="328" t="b">
        <v>0</v>
      </c>
    </row>
    <row r="20" spans="2:89">
      <c r="B20" s="340" t="b">
        <f>$BB$20</f>
        <v>0</v>
      </c>
      <c r="C20" s="612" t="s">
        <v>418</v>
      </c>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3"/>
      <c r="AL20" s="86">
        <v>2</v>
      </c>
      <c r="AM20" s="88" t="str">
        <f t="shared" si="13"/>
        <v/>
      </c>
      <c r="AN20" s="88" t="b">
        <f t="shared" si="14"/>
        <v>0</v>
      </c>
      <c r="AO20" s="88" t="s">
        <v>419</v>
      </c>
      <c r="AP20" t="b">
        <f t="shared" si="15"/>
        <v>0</v>
      </c>
      <c r="AQ20" s="87" t="b">
        <f t="shared" si="11"/>
        <v>0</v>
      </c>
      <c r="AR20" s="87" t="b">
        <f t="shared" si="12"/>
        <v>0</v>
      </c>
      <c r="AT20" s="19" t="str">
        <f t="shared" si="5"/>
        <v/>
      </c>
      <c r="BB20" s="328" t="b">
        <v>0</v>
      </c>
    </row>
    <row r="21" spans="2:89">
      <c r="B21" s="340" t="b">
        <f>$BB$21</f>
        <v>0</v>
      </c>
      <c r="C21" s="612" t="s">
        <v>420</v>
      </c>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3"/>
      <c r="AL21" s="86">
        <v>2</v>
      </c>
      <c r="AM21" s="88" t="str">
        <f t="shared" si="13"/>
        <v/>
      </c>
      <c r="AN21" s="88" t="b">
        <f t="shared" si="14"/>
        <v>0</v>
      </c>
      <c r="AO21" s="88" t="s">
        <v>421</v>
      </c>
      <c r="AP21" t="b">
        <f t="shared" si="15"/>
        <v>0</v>
      </c>
      <c r="AQ21" s="87" t="b">
        <f t="shared" si="11"/>
        <v>0</v>
      </c>
      <c r="AR21" s="87" t="b">
        <f t="shared" si="12"/>
        <v>0</v>
      </c>
      <c r="AT21" s="19" t="str">
        <f t="shared" si="5"/>
        <v/>
      </c>
      <c r="BB21" s="328" t="b">
        <v>0</v>
      </c>
    </row>
    <row r="22" spans="2:89">
      <c r="B22" s="340" t="b">
        <f>$BB$22</f>
        <v>0</v>
      </c>
      <c r="C22" s="612" t="s">
        <v>422</v>
      </c>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3"/>
      <c r="AL22" s="86">
        <v>2</v>
      </c>
      <c r="AM22" s="88" t="str">
        <f t="shared" si="13"/>
        <v/>
      </c>
      <c r="AN22" s="88" t="b">
        <f t="shared" si="14"/>
        <v>0</v>
      </c>
      <c r="AO22" s="88" t="s">
        <v>423</v>
      </c>
      <c r="AP22" t="b">
        <f t="shared" si="15"/>
        <v>0</v>
      </c>
      <c r="AQ22" s="87" t="b">
        <f t="shared" si="11"/>
        <v>0</v>
      </c>
      <c r="AR22" s="87" t="b">
        <f t="shared" si="12"/>
        <v>0</v>
      </c>
      <c r="AT22" s="19" t="str">
        <f t="shared" si="5"/>
        <v/>
      </c>
      <c r="BB22" s="328" t="b">
        <v>0</v>
      </c>
    </row>
    <row r="23" spans="2:89">
      <c r="B23" s="340" t="b">
        <f>$BB$23</f>
        <v>0</v>
      </c>
      <c r="C23" s="612" t="s">
        <v>424</v>
      </c>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3"/>
      <c r="AL23" s="86">
        <v>2</v>
      </c>
      <c r="AM23" s="88" t="str">
        <f t="shared" si="13"/>
        <v/>
      </c>
      <c r="AN23" s="88" t="b">
        <f t="shared" si="14"/>
        <v>0</v>
      </c>
      <c r="AO23" s="88" t="s">
        <v>425</v>
      </c>
      <c r="AP23" t="b">
        <f t="shared" si="15"/>
        <v>0</v>
      </c>
      <c r="AQ23" s="87" t="b">
        <f t="shared" si="11"/>
        <v>0</v>
      </c>
      <c r="AR23" s="87" t="b">
        <f t="shared" si="12"/>
        <v>0</v>
      </c>
      <c r="AT23" s="19" t="str">
        <f t="shared" si="5"/>
        <v/>
      </c>
      <c r="BB23" s="328" t="b">
        <v>0</v>
      </c>
    </row>
    <row r="24" spans="2:89">
      <c r="B24" s="340" t="b">
        <f>$BB$24</f>
        <v>0</v>
      </c>
      <c r="C24" s="612" t="s">
        <v>426</v>
      </c>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3"/>
      <c r="AL24" s="86">
        <v>2</v>
      </c>
      <c r="AM24" s="88" t="str">
        <f t="shared" si="13"/>
        <v/>
      </c>
      <c r="AN24" s="88" t="b">
        <f t="shared" si="14"/>
        <v>0</v>
      </c>
      <c r="AO24" s="88" t="s">
        <v>427</v>
      </c>
      <c r="AP24" t="b">
        <f t="shared" si="15"/>
        <v>0</v>
      </c>
      <c r="AQ24" s="87" t="b">
        <f t="shared" si="11"/>
        <v>0</v>
      </c>
      <c r="AR24" s="87" t="b">
        <f t="shared" si="12"/>
        <v>0</v>
      </c>
      <c r="AT24" s="19" t="str">
        <f t="shared" si="5"/>
        <v/>
      </c>
      <c r="BB24" s="328" t="b">
        <v>0</v>
      </c>
    </row>
    <row r="25" spans="2:89">
      <c r="B25" s="340" t="b">
        <f>$BB$25</f>
        <v>0</v>
      </c>
      <c r="C25" s="612" t="s">
        <v>428</v>
      </c>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3"/>
      <c r="AL25" s="86">
        <v>2</v>
      </c>
      <c r="AM25" s="88" t="str">
        <f t="shared" si="13"/>
        <v/>
      </c>
      <c r="AN25" s="88" t="b">
        <f t="shared" si="14"/>
        <v>0</v>
      </c>
      <c r="AO25" s="88" t="s">
        <v>429</v>
      </c>
      <c r="AP25" t="b">
        <f t="shared" si="15"/>
        <v>0</v>
      </c>
      <c r="AQ25" s="87" t="b">
        <f t="shared" si="11"/>
        <v>0</v>
      </c>
      <c r="AR25" s="87" t="b">
        <f t="shared" si="12"/>
        <v>0</v>
      </c>
      <c r="AT25" s="19" t="str">
        <f t="shared" si="5"/>
        <v/>
      </c>
      <c r="BB25" s="328" t="b">
        <v>0</v>
      </c>
    </row>
    <row r="26" spans="2:89">
      <c r="B26" s="340" t="b">
        <f>$BB$26</f>
        <v>0</v>
      </c>
      <c r="C26" s="630" t="s">
        <v>430</v>
      </c>
      <c r="D26" s="630"/>
      <c r="E26" s="630"/>
      <c r="F26" s="630"/>
      <c r="G26" s="630"/>
      <c r="H26" s="630"/>
      <c r="I26" s="630"/>
      <c r="J26" s="630"/>
      <c r="K26" s="630"/>
      <c r="L26" s="630"/>
      <c r="M26" s="630"/>
      <c r="N26" s="630"/>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2"/>
      <c r="AL26" s="86">
        <v>2</v>
      </c>
      <c r="AM26" s="88" t="str">
        <f t="shared" si="13"/>
        <v/>
      </c>
      <c r="AN26" s="88" t="b">
        <f t="shared" si="14"/>
        <v>0</v>
      </c>
      <c r="AO26" s="88" t="s">
        <v>431</v>
      </c>
      <c r="AP26" t="b">
        <f t="shared" si="15"/>
        <v>0</v>
      </c>
      <c r="AQ26" s="87" t="b">
        <f t="shared" si="11"/>
        <v>0</v>
      </c>
      <c r="AR26" s="87" t="b">
        <f t="shared" si="12"/>
        <v>0</v>
      </c>
      <c r="AT26" s="19" t="str">
        <f t="shared" si="5"/>
        <v/>
      </c>
      <c r="BB26" s="328" t="b">
        <v>0</v>
      </c>
    </row>
    <row r="27" spans="2:89">
      <c r="B27" s="335"/>
      <c r="C27" s="625" t="s">
        <v>304</v>
      </c>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32"/>
      <c r="AL27" s="86">
        <v>2</v>
      </c>
      <c r="AM27" s="88" t="str">
        <f t="shared" si="13"/>
        <v/>
      </c>
      <c r="AN27" s="88" t="b">
        <f t="shared" si="14"/>
        <v>0</v>
      </c>
      <c r="AO27" s="88" t="s">
        <v>305</v>
      </c>
      <c r="AP27" t="b">
        <f t="shared" si="15"/>
        <v>0</v>
      </c>
      <c r="AQ27" s="87" t="b">
        <f t="shared" si="11"/>
        <v>0</v>
      </c>
      <c r="AR27" s="87" t="b">
        <f t="shared" si="12"/>
        <v>0</v>
      </c>
      <c r="AT27" s="19" t="str">
        <f t="shared" si="5"/>
        <v/>
      </c>
      <c r="BB27" s="19" t="b">
        <v>0</v>
      </c>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row>
    <row r="28" spans="2:89">
      <c r="B28" s="609" t="s">
        <v>432</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343">
        <f>COUNTIF(BB29,TRUE)</f>
        <v>0</v>
      </c>
      <c r="AL28" s="86">
        <v>1</v>
      </c>
      <c r="AM28" t="str">
        <f>B28</f>
        <v>4. 其他測項 (Others items)：</v>
      </c>
      <c r="AN28" t="b">
        <f>BB29</f>
        <v>0</v>
      </c>
      <c r="AO28" t="s">
        <v>301</v>
      </c>
      <c r="AP28" t="b">
        <f>TRUE</f>
        <v>1</v>
      </c>
      <c r="AQ28" s="87" t="b">
        <f>AND($AN28,$AP28)</f>
        <v>0</v>
      </c>
      <c r="AR28" s="87" t="b">
        <f>IF($AN28=TRUE,$AP28&lt;&gt;TRUE)</f>
        <v>0</v>
      </c>
      <c r="AT28" s="19" t="str">
        <f t="shared" si="5"/>
        <v/>
      </c>
    </row>
    <row r="29" spans="2:89" ht="16.5" thickBot="1">
      <c r="B29" s="344" t="b">
        <f>$BB$29</f>
        <v>0</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4"/>
      <c r="AL29" s="86">
        <v>2</v>
      </c>
      <c r="AM29" s="88" t="str">
        <f>IF(BB29,C29,"")</f>
        <v/>
      </c>
      <c r="AN29" s="88" t="b">
        <f>BB29</f>
        <v>0</v>
      </c>
      <c r="AO29" s="88" t="s">
        <v>302</v>
      </c>
      <c r="AP29" t="b">
        <f>BB29</f>
        <v>0</v>
      </c>
      <c r="AQ29" s="87" t="b">
        <f t="shared" si="11"/>
        <v>0</v>
      </c>
      <c r="AR29" s="87" t="b">
        <f t="shared" si="12"/>
        <v>0</v>
      </c>
      <c r="AT29" s="19" t="str">
        <f t="shared" si="5"/>
        <v/>
      </c>
      <c r="BB29" s="328" t="b">
        <v>0</v>
      </c>
    </row>
    <row r="30" spans="2:89" ht="20.25" thickTop="1">
      <c r="B30" s="635" t="s">
        <v>345</v>
      </c>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T30" s="19" t="str">
        <f t="shared" si="5"/>
        <v/>
      </c>
    </row>
    <row r="31" spans="2:89">
      <c r="AT31" s="19" t="str">
        <f t="shared" si="5"/>
        <v/>
      </c>
    </row>
    <row r="37" spans="54:54">
      <c r="BB37" s="328" t="b">
        <v>0</v>
      </c>
    </row>
  </sheetData>
  <sheetProtection algorithmName="SHA-512" hashValue="9mbct77zTncBUf4+dOw1VFj4uiImyn/wgb4UdB7fy8ckEQZlGMZd/OnwPxlO3j+/p0mk8QLtUpe/WJ3wviXiHw==" saltValue="AWVPaxHnkQsiSuIpDNe0yg==" spinCount="100000" sheet="1" scenarios="1" formatCells="0" formatRows="0" selectLockedCells="1"/>
  <mergeCells count="48">
    <mergeCell ref="C27:AK27"/>
    <mergeCell ref="B28:AJ28"/>
    <mergeCell ref="C29:AK29"/>
    <mergeCell ref="B30:AK30"/>
    <mergeCell ref="C21:AK21"/>
    <mergeCell ref="C22:AK22"/>
    <mergeCell ref="C23:AK23"/>
    <mergeCell ref="C24:AK24"/>
    <mergeCell ref="C25:AK25"/>
    <mergeCell ref="C26:E26"/>
    <mergeCell ref="F26:N26"/>
    <mergeCell ref="C20:AK20"/>
    <mergeCell ref="B13:AK13"/>
    <mergeCell ref="D14:F14"/>
    <mergeCell ref="H14:J14"/>
    <mergeCell ref="L14:N14"/>
    <mergeCell ref="P14:R14"/>
    <mergeCell ref="T14:V14"/>
    <mergeCell ref="B15:AK15"/>
    <mergeCell ref="C16:AK16"/>
    <mergeCell ref="B17:AJ17"/>
    <mergeCell ref="C18:AK18"/>
    <mergeCell ref="C19:AK19"/>
    <mergeCell ref="B12:AK12"/>
    <mergeCell ref="C7:AK7"/>
    <mergeCell ref="BB7:BG7"/>
    <mergeCell ref="BH7:BK7"/>
    <mergeCell ref="B8:AJ8"/>
    <mergeCell ref="B9:AK9"/>
    <mergeCell ref="B10:AK10"/>
    <mergeCell ref="D11:F11"/>
    <mergeCell ref="H11:J11"/>
    <mergeCell ref="L11:N11"/>
    <mergeCell ref="P11:R11"/>
    <mergeCell ref="T11:V11"/>
    <mergeCell ref="C4:AK4"/>
    <mergeCell ref="BC4:CK4"/>
    <mergeCell ref="C5:AK5"/>
    <mergeCell ref="BB5:CK5"/>
    <mergeCell ref="C6:AK6"/>
    <mergeCell ref="BB6:BE6"/>
    <mergeCell ref="BF6:BG6"/>
    <mergeCell ref="B1:AK1"/>
    <mergeCell ref="BB1:CK1"/>
    <mergeCell ref="B2:AK2"/>
    <mergeCell ref="BB2:CK2"/>
    <mergeCell ref="B3:AJ3"/>
    <mergeCell ref="BB3:CJ3"/>
  </mergeCells>
  <phoneticPr fontId="10" type="noConversion"/>
  <conditionalFormatting sqref="B3 AK3">
    <cfRule type="expression" dxfId="159" priority="101">
      <formula>OR($AL3=2,$AL3=3,$AL3=1)</formula>
    </cfRule>
    <cfRule type="expression" dxfId="158" priority="100">
      <formula>OR($AL3=3)</formula>
    </cfRule>
  </conditionalFormatting>
  <conditionalFormatting sqref="B3">
    <cfRule type="expression" dxfId="157" priority="98">
      <formula>OR($AL3=3)</formula>
    </cfRule>
    <cfRule type="expression" dxfId="156" priority="97">
      <formula>OR($AL3=2,$AL3=3,$AL3=1)</formula>
    </cfRule>
    <cfRule type="expression" dxfId="155" priority="99">
      <formula>$AK3</formula>
    </cfRule>
  </conditionalFormatting>
  <conditionalFormatting sqref="B8 AK8">
    <cfRule type="expression" dxfId="154" priority="93">
      <formula>OR($AL8=2,$AL8=3,$AL8=1)</formula>
    </cfRule>
    <cfRule type="expression" dxfId="153" priority="92">
      <formula>OR($AL8=3)</formula>
    </cfRule>
  </conditionalFormatting>
  <conditionalFormatting sqref="B8">
    <cfRule type="expression" dxfId="152" priority="91">
      <formula>$AK8</formula>
    </cfRule>
    <cfRule type="expression" dxfId="151" priority="90">
      <formula>OR($AL8=3)</formula>
    </cfRule>
    <cfRule type="expression" dxfId="150" priority="89">
      <formula>OR($AL8=2,$AL8=3,$AL8=1)</formula>
    </cfRule>
  </conditionalFormatting>
  <conditionalFormatting sqref="B9:B10">
    <cfRule type="expression" dxfId="149" priority="70" stopIfTrue="1">
      <formula>OR($BC$11,$BG$11,$BK$11,$BO$11,$BS$11)=TRUE</formula>
    </cfRule>
  </conditionalFormatting>
  <conditionalFormatting sqref="B10 B11:C11 E11:G11 I11:K11 M11:O11 Q11:S11 U11:AK11 B13">
    <cfRule type="expression" dxfId="148" priority="62">
      <formula>OR($AL10=2,$AL10=3,$AL10=1)</formula>
    </cfRule>
    <cfRule type="expression" dxfId="147" priority="63">
      <formula>OR($AL10=3)</formula>
    </cfRule>
  </conditionalFormatting>
  <conditionalFormatting sqref="B12:B13">
    <cfRule type="expression" dxfId="146" priority="71" stopIfTrue="1">
      <formula>OR($BC$14,$BG$14,$BK$14,$BO$14,$BS$14)=TRUE</formula>
    </cfRule>
  </conditionalFormatting>
  <conditionalFormatting sqref="B15">
    <cfRule type="expression" dxfId="145" priority="60">
      <formula>OR($AL15=2,$AL15=3,$AL15=1)</formula>
    </cfRule>
    <cfRule type="expression" dxfId="144" priority="61">
      <formula>OR($AL15=3)</formula>
    </cfRule>
  </conditionalFormatting>
  <conditionalFormatting sqref="B17 AK17">
    <cfRule type="expression" dxfId="143" priority="87">
      <formula>OR($AL17=2,$AL17=3,$AL17=1)</formula>
    </cfRule>
    <cfRule type="expression" dxfId="142" priority="86">
      <formula>OR($AL17=3)</formula>
    </cfRule>
  </conditionalFormatting>
  <conditionalFormatting sqref="B17">
    <cfRule type="expression" dxfId="141" priority="85">
      <formula>$AK17</formula>
    </cfRule>
    <cfRule type="expression" dxfId="140" priority="84">
      <formula>OR($AL17=3)</formula>
    </cfRule>
    <cfRule type="expression" dxfId="139" priority="83">
      <formula>OR($AL17=2,$AL17=3,$AL17=1)</formula>
    </cfRule>
  </conditionalFormatting>
  <conditionalFormatting sqref="B28 AK28">
    <cfRule type="expression" dxfId="138" priority="79">
      <formula>OR($AL28=2,$AL28=3,$AL28=1)</formula>
    </cfRule>
    <cfRule type="expression" dxfId="137" priority="78">
      <formula>OR($AL28=3)</formula>
    </cfRule>
  </conditionalFormatting>
  <conditionalFormatting sqref="B28">
    <cfRule type="expression" dxfId="136" priority="77">
      <formula>$AK28</formula>
    </cfRule>
    <cfRule type="expression" dxfId="135" priority="75">
      <formula>OR($AL28=2,$AL28=3,$AL28=1)</formula>
    </cfRule>
    <cfRule type="expression" dxfId="134" priority="76">
      <formula>OR($AL28=3)</formula>
    </cfRule>
  </conditionalFormatting>
  <conditionalFormatting sqref="B30">
    <cfRule type="expression" dxfId="133" priority="52">
      <formula>OR($AL30=3)</formula>
    </cfRule>
    <cfRule type="expression" dxfId="132" priority="51">
      <formula>OR($AL30=2,$AL30=3,$AL30=1)</formula>
    </cfRule>
  </conditionalFormatting>
  <conditionalFormatting sqref="B14:C14 E14:G14 I14:K14 M14:O14 Q14:S14 U14:AR14">
    <cfRule type="expression" dxfId="131" priority="64">
      <formula>OR($AL14=2,$AL14=3,$AL14=1)</formula>
    </cfRule>
    <cfRule type="expression" dxfId="130" priority="65">
      <formula>OR($AL14=3)</formula>
    </cfRule>
  </conditionalFormatting>
  <conditionalFormatting sqref="B3:AS26 B28:AS29 AU4:AY26 B1:AX2 AU3:AX3 B31:AS31 B32:AY101">
    <cfRule type="expression" dxfId="129" priority="128">
      <formula>OR($AL1=2,$AL1=3,$AL1=1)</formula>
    </cfRule>
  </conditionalFormatting>
  <conditionalFormatting sqref="B9:AS10 U11:AS11 B12:AS13 B14:C14 E14:G14 I14:K14 M14:O14 Q14:S14 U14:AS14 B11:C11 E11:G11 I11:K11 M11:O11 Q11:S11 B15:AS15 AU9:AY15">
    <cfRule type="expression" dxfId="128" priority="68">
      <formula>OR($AL9=2,$AL9=3,$AL9=1)</formula>
    </cfRule>
  </conditionalFormatting>
  <conditionalFormatting sqref="B9:AS10 AU9:AY15 B11:C11 E11:G11 I11:K11 M11:O11 Q11:S11 U11:AS11 B12:AS13 B14:C14 E14:G14 I14:K14 M14:O14 Q14:S14 U14:AS14 B15:AS15">
    <cfRule type="expression" dxfId="127" priority="69">
      <formula>OR($AL9=3)</formula>
    </cfRule>
  </conditionalFormatting>
  <conditionalFormatting sqref="B27:AS27 AU27:AY31">
    <cfRule type="expression" dxfId="126" priority="5">
      <formula>OR($AL27=3)</formula>
    </cfRule>
    <cfRule type="expression" dxfId="125" priority="4">
      <formula>OR($AL27=2,$AL27=3,$AL27=1)</formula>
    </cfRule>
  </conditionalFormatting>
  <conditionalFormatting sqref="B1:AX2 AU3:AX3 B3:AS26 AU4:AY26 B28:AS29 B31:AS31 B32:AY101">
    <cfRule type="expression" dxfId="124" priority="129">
      <formula>OR($AL1=3)</formula>
    </cfRule>
  </conditionalFormatting>
  <conditionalFormatting sqref="C4:C7">
    <cfRule type="expression" dxfId="123" priority="141" stopIfTrue="1">
      <formula>BB4=TRUE</formula>
    </cfRule>
  </conditionalFormatting>
  <conditionalFormatting sqref="C16">
    <cfRule type="expression" dxfId="122" priority="152" stopIfTrue="1">
      <formula>BB16=TRUE</formula>
    </cfRule>
  </conditionalFormatting>
  <conditionalFormatting sqref="C18:C26">
    <cfRule type="expression" dxfId="121" priority="153" stopIfTrue="1">
      <formula>BB18=TRUE</formula>
    </cfRule>
  </conditionalFormatting>
  <conditionalFormatting sqref="C27">
    <cfRule type="expression" dxfId="120" priority="6" stopIfTrue="1">
      <formula>BB27=TRUE</formula>
    </cfRule>
  </conditionalFormatting>
  <conditionalFormatting sqref="C29">
    <cfRule type="expression" dxfId="119" priority="154">
      <formula>AND(BB29, ISBLANK(C29))</formula>
    </cfRule>
    <cfRule type="expression" dxfId="118" priority="155">
      <formula>AND(BB29, NOT(ISBLANK(C29)))</formula>
    </cfRule>
  </conditionalFormatting>
  <conditionalFormatting sqref="D11">
    <cfRule type="expression" dxfId="117" priority="142" stopIfTrue="1">
      <formula>BC11=TRUE</formula>
    </cfRule>
  </conditionalFormatting>
  <conditionalFormatting sqref="D14">
    <cfRule type="expression" dxfId="116" priority="143" stopIfTrue="1">
      <formula>BC14=TRUE</formula>
    </cfRule>
  </conditionalFormatting>
  <conditionalFormatting sqref="D27">
    <cfRule type="expression" dxfId="115" priority="7" stopIfTrue="1">
      <formula>CK27=TRUE</formula>
    </cfRule>
  </conditionalFormatting>
  <conditionalFormatting sqref="E27">
    <cfRule type="expression" dxfId="114" priority="8" stopIfTrue="1">
      <formula>CK27=TRUE</formula>
    </cfRule>
  </conditionalFormatting>
  <conditionalFormatting sqref="F26">
    <cfRule type="expression" dxfId="113" priority="156">
      <formula>AND(BB26, ISBLANK(F26))</formula>
    </cfRule>
    <cfRule type="expression" dxfId="112" priority="157">
      <formula>AND(BB26, NOT(ISBLANK(F26)))</formula>
    </cfRule>
  </conditionalFormatting>
  <conditionalFormatting sqref="F27">
    <cfRule type="expression" dxfId="111" priority="9" stopIfTrue="1">
      <formula>CK27=TRUE</formula>
    </cfRule>
  </conditionalFormatting>
  <conditionalFormatting sqref="G27">
    <cfRule type="expression" dxfId="110" priority="10" stopIfTrue="1">
      <formula>CK27=TRUE</formula>
    </cfRule>
  </conditionalFormatting>
  <conditionalFormatting sqref="H11">
    <cfRule type="expression" dxfId="109" priority="145" stopIfTrue="1">
      <formula>BG11=TRUE</formula>
    </cfRule>
  </conditionalFormatting>
  <conditionalFormatting sqref="H14">
    <cfRule type="expression" dxfId="108" priority="144" stopIfTrue="1">
      <formula>BG14=TRUE</formula>
    </cfRule>
  </conditionalFormatting>
  <conditionalFormatting sqref="H27">
    <cfRule type="expression" dxfId="107" priority="11" stopIfTrue="1">
      <formula>CK27=TRUE</formula>
    </cfRule>
  </conditionalFormatting>
  <conditionalFormatting sqref="I27">
    <cfRule type="expression" dxfId="106" priority="12" stopIfTrue="1">
      <formula>CK27=TRUE</formula>
    </cfRule>
  </conditionalFormatting>
  <conditionalFormatting sqref="J27">
    <cfRule type="expression" dxfId="105" priority="13" stopIfTrue="1">
      <formula>CK27=TRUE</formula>
    </cfRule>
  </conditionalFormatting>
  <conditionalFormatting sqref="K27">
    <cfRule type="expression" dxfId="104" priority="14" stopIfTrue="1">
      <formula>CK27=TRUE</formula>
    </cfRule>
  </conditionalFormatting>
  <conditionalFormatting sqref="L11">
    <cfRule type="expression" dxfId="103" priority="146" stopIfTrue="1">
      <formula>BK11=TRUE</formula>
    </cfRule>
  </conditionalFormatting>
  <conditionalFormatting sqref="L14">
    <cfRule type="expression" dxfId="102" priority="147" stopIfTrue="1">
      <formula>BK14=TRUE</formula>
    </cfRule>
  </conditionalFormatting>
  <conditionalFormatting sqref="L27">
    <cfRule type="expression" dxfId="101" priority="15" stopIfTrue="1">
      <formula>CK27=TRUE</formula>
    </cfRule>
  </conditionalFormatting>
  <conditionalFormatting sqref="M27">
    <cfRule type="expression" dxfId="100" priority="16" stopIfTrue="1">
      <formula>CK27=TRUE</formula>
    </cfRule>
  </conditionalFormatting>
  <conditionalFormatting sqref="N27">
    <cfRule type="expression" dxfId="99" priority="17" stopIfTrue="1">
      <formula>CK27=TRUE</formula>
    </cfRule>
  </conditionalFormatting>
  <conditionalFormatting sqref="O27">
    <cfRule type="expression" dxfId="98" priority="18" stopIfTrue="1">
      <formula>CK27=TRUE</formula>
    </cfRule>
  </conditionalFormatting>
  <conditionalFormatting sqref="P11">
    <cfRule type="expression" dxfId="97" priority="148" stopIfTrue="1">
      <formula>BO11=TRUE</formula>
    </cfRule>
  </conditionalFormatting>
  <conditionalFormatting sqref="P14">
    <cfRule type="expression" dxfId="96" priority="149" stopIfTrue="1">
      <formula>BO14=TRUE</formula>
    </cfRule>
  </conditionalFormatting>
  <conditionalFormatting sqref="P27">
    <cfRule type="expression" dxfId="95" priority="19" stopIfTrue="1">
      <formula>CK27=TRUE</formula>
    </cfRule>
  </conditionalFormatting>
  <conditionalFormatting sqref="Q27">
    <cfRule type="expression" dxfId="94" priority="20" stopIfTrue="1">
      <formula>CK27=TRUE</formula>
    </cfRule>
  </conditionalFormatting>
  <conditionalFormatting sqref="R27">
    <cfRule type="expression" dxfId="93" priority="21" stopIfTrue="1">
      <formula>CK27=TRUE</formula>
    </cfRule>
  </conditionalFormatting>
  <conditionalFormatting sqref="S27">
    <cfRule type="expression" dxfId="92" priority="22" stopIfTrue="1">
      <formula>CK27=TRUE</formula>
    </cfRule>
  </conditionalFormatting>
  <conditionalFormatting sqref="T11">
    <cfRule type="expression" dxfId="91" priority="150" stopIfTrue="1">
      <formula>BS11=TRUE</formula>
    </cfRule>
  </conditionalFormatting>
  <conditionalFormatting sqref="T14">
    <cfRule type="expression" dxfId="90" priority="151" stopIfTrue="1">
      <formula>BS14=TRUE</formula>
    </cfRule>
  </conditionalFormatting>
  <conditionalFormatting sqref="T27">
    <cfRule type="expression" dxfId="89" priority="23" stopIfTrue="1">
      <formula>CK27=TRUE</formula>
    </cfRule>
  </conditionalFormatting>
  <conditionalFormatting sqref="U27">
    <cfRule type="expression" dxfId="88" priority="24" stopIfTrue="1">
      <formula>CK27=TRUE</formula>
    </cfRule>
  </conditionalFormatting>
  <conditionalFormatting sqref="V27">
    <cfRule type="expression" dxfId="87" priority="25" stopIfTrue="1">
      <formula>CK27=TRUE</formula>
    </cfRule>
  </conditionalFormatting>
  <conditionalFormatting sqref="W27">
    <cfRule type="expression" dxfId="86" priority="26" stopIfTrue="1">
      <formula>CK27=TRUE</formula>
    </cfRule>
  </conditionalFormatting>
  <conditionalFormatting sqref="X27">
    <cfRule type="expression" dxfId="85" priority="27" stopIfTrue="1">
      <formula>CK27=TRUE</formula>
    </cfRule>
  </conditionalFormatting>
  <conditionalFormatting sqref="Y27">
    <cfRule type="expression" dxfId="84" priority="28" stopIfTrue="1">
      <formula>CK27=TRUE</formula>
    </cfRule>
  </conditionalFormatting>
  <conditionalFormatting sqref="Z27">
    <cfRule type="expression" dxfId="83" priority="29" stopIfTrue="1">
      <formula>CK27=TRUE</formula>
    </cfRule>
  </conditionalFormatting>
  <conditionalFormatting sqref="AA27">
    <cfRule type="expression" dxfId="82" priority="30" stopIfTrue="1">
      <formula>CK27=TRUE</formula>
    </cfRule>
  </conditionalFormatting>
  <conditionalFormatting sqref="AB27">
    <cfRule type="expression" dxfId="81" priority="31" stopIfTrue="1">
      <formula>CK27=TRUE</formula>
    </cfRule>
  </conditionalFormatting>
  <conditionalFormatting sqref="AC27">
    <cfRule type="expression" dxfId="80" priority="32" stopIfTrue="1">
      <formula>CK27=TRUE</formula>
    </cfRule>
  </conditionalFormatting>
  <conditionalFormatting sqref="AD27">
    <cfRule type="expression" dxfId="79" priority="33" stopIfTrue="1">
      <formula>CK27=TRUE</formula>
    </cfRule>
  </conditionalFormatting>
  <conditionalFormatting sqref="AE27">
    <cfRule type="expression" dxfId="78" priority="34" stopIfTrue="1">
      <formula>CK27=TRUE</formula>
    </cfRule>
  </conditionalFormatting>
  <conditionalFormatting sqref="AF27">
    <cfRule type="expression" dxfId="77" priority="35" stopIfTrue="1">
      <formula>CK27=TRUE</formula>
    </cfRule>
  </conditionalFormatting>
  <conditionalFormatting sqref="AG27">
    <cfRule type="expression" dxfId="76" priority="36" stopIfTrue="1">
      <formula>CK27=TRUE</formula>
    </cfRule>
  </conditionalFormatting>
  <conditionalFormatting sqref="AH27">
    <cfRule type="expression" dxfId="75" priority="37" stopIfTrue="1">
      <formula>CK27=TRUE</formula>
    </cfRule>
  </conditionalFormatting>
  <conditionalFormatting sqref="AI27">
    <cfRule type="expression" dxfId="74" priority="38" stopIfTrue="1">
      <formula>CK27=TRUE</formula>
    </cfRule>
  </conditionalFormatting>
  <conditionalFormatting sqref="AJ27">
    <cfRule type="expression" dxfId="73" priority="39" stopIfTrue="1">
      <formula>CK27=TRUE</formula>
    </cfRule>
  </conditionalFormatting>
  <conditionalFormatting sqref="AK3">
    <cfRule type="expression" dxfId="72" priority="95">
      <formula>OR($AL3=3)</formula>
    </cfRule>
    <cfRule type="expression" dxfId="71" priority="94">
      <formula>OR($AL3=2,$AL3=3,$AL3=1)</formula>
    </cfRule>
    <cfRule type="expression" dxfId="70" priority="96">
      <formula>$AK3</formula>
    </cfRule>
  </conditionalFormatting>
  <conditionalFormatting sqref="AK8">
    <cfRule type="expression" dxfId="69" priority="88">
      <formula>$AK8</formula>
    </cfRule>
  </conditionalFormatting>
  <conditionalFormatting sqref="AK17">
    <cfRule type="expression" dxfId="68" priority="80">
      <formula>OR($AL17=2,$AL17=3,$AL17=1)</formula>
    </cfRule>
    <cfRule type="expression" dxfId="67" priority="82">
      <formula>$AK17</formula>
    </cfRule>
    <cfRule type="expression" dxfId="66" priority="81">
      <formula>OR($AL17=3)</formula>
    </cfRule>
  </conditionalFormatting>
  <conditionalFormatting sqref="AK27">
    <cfRule type="expression" dxfId="65" priority="40" stopIfTrue="1">
      <formula>CK27=TRUE</formula>
    </cfRule>
  </conditionalFormatting>
  <conditionalFormatting sqref="AK28">
    <cfRule type="expression" dxfId="64" priority="72">
      <formula>OR($AL28=2,$AL28=3,$AL28=1)</formula>
    </cfRule>
    <cfRule type="expression" dxfId="63" priority="73">
      <formula>OR($AL28=3)</formula>
    </cfRule>
    <cfRule type="expression" dxfId="62" priority="74">
      <formula>$AK28</formula>
    </cfRule>
  </conditionalFormatting>
  <conditionalFormatting sqref="AK8:AS8">
    <cfRule type="expression" dxfId="61" priority="57">
      <formula>OR($AL8=3)</formula>
    </cfRule>
    <cfRule type="expression" dxfId="60" priority="56">
      <formula>OR($AL8=2,$AL8=3,$AL8=1)</formula>
    </cfRule>
  </conditionalFormatting>
  <conditionalFormatting sqref="AL3">
    <cfRule type="expression" dxfId="59" priority="132">
      <formula>$AK3</formula>
    </cfRule>
  </conditionalFormatting>
  <conditionalFormatting sqref="AL4:AL7">
    <cfRule type="expression" dxfId="58" priority="127">
      <formula>$AK4</formula>
    </cfRule>
  </conditionalFormatting>
  <conditionalFormatting sqref="AL8:AL14">
    <cfRule type="expression" dxfId="57" priority="55">
      <formula>$AK8</formula>
    </cfRule>
  </conditionalFormatting>
  <conditionalFormatting sqref="AL16:AL26">
    <cfRule type="expression" dxfId="56" priority="114">
      <formula>$AK16</formula>
    </cfRule>
  </conditionalFormatting>
  <conditionalFormatting sqref="AL27:AL29">
    <cfRule type="expression" dxfId="55" priority="3">
      <formula>$AK27</formula>
    </cfRule>
  </conditionalFormatting>
  <conditionalFormatting sqref="AL5:AN7 AP5:AS7">
    <cfRule type="expression" dxfId="54" priority="123">
      <formula>OR($AL5=2,$AL5=3,$AL5=1)</formula>
    </cfRule>
    <cfRule type="expression" dxfId="53" priority="124">
      <formula>OR($AL5=3)</formula>
    </cfRule>
  </conditionalFormatting>
  <conditionalFormatting sqref="AL9:AR13">
    <cfRule type="expression" dxfId="52" priority="67">
      <formula>OR($AL9=3)</formula>
    </cfRule>
    <cfRule type="expression" dxfId="51" priority="66">
      <formula>OR($AL9=2,$AL9=3,$AL9=1)</formula>
    </cfRule>
  </conditionalFormatting>
  <conditionalFormatting sqref="AL16:AS16">
    <cfRule type="expression" dxfId="50" priority="110">
      <formula>OR($AL16=2,$AL16=3,$AL16=1)</formula>
    </cfRule>
    <cfRule type="expression" dxfId="49" priority="111">
      <formula>OR($AL16=3)</formula>
    </cfRule>
  </conditionalFormatting>
  <conditionalFormatting sqref="AL17:AS17">
    <cfRule type="expression" dxfId="48" priority="121">
      <formula>OR($AL17=2,$AL17=3,$AL17=1)</formula>
    </cfRule>
    <cfRule type="expression" dxfId="47" priority="122">
      <formula>OR($AL17=3)</formula>
    </cfRule>
  </conditionalFormatting>
  <conditionalFormatting sqref="AL18:AS18">
    <cfRule type="expression" dxfId="46" priority="118">
      <formula>OR($AL18=3)</formula>
    </cfRule>
    <cfRule type="expression" dxfId="45" priority="117">
      <formula>OR($AL18=2,$AL18=3,$AL18=1)</formula>
    </cfRule>
  </conditionalFormatting>
  <conditionalFormatting sqref="AL19:AS26 AL28:AS28">
    <cfRule type="expression" dxfId="44" priority="109">
      <formula>OR($AL19=3)</formula>
    </cfRule>
  </conditionalFormatting>
  <conditionalFormatting sqref="AL28:AS28 AL19:AS26">
    <cfRule type="expression" dxfId="43" priority="108">
      <formula>OR($AL19=2,$AL19=3,$AL19=1)</formula>
    </cfRule>
  </conditionalFormatting>
  <conditionalFormatting sqref="AL29:AS30">
    <cfRule type="expression" dxfId="42" priority="105">
      <formula>OR($AL29=3)</formula>
    </cfRule>
    <cfRule type="expression" dxfId="41" priority="104">
      <formula>OR($AL29=2,$AL29=3,$AL29=1)</formula>
    </cfRule>
  </conditionalFormatting>
  <conditionalFormatting sqref="AL1:AT2">
    <cfRule type="expression" dxfId="40" priority="137">
      <formula>OR($AL1=2,$AL1=3,$AL1=1)</formula>
    </cfRule>
    <cfRule type="expression" dxfId="39" priority="138">
      <formula>OR($AL1=3)</formula>
    </cfRule>
  </conditionalFormatting>
  <conditionalFormatting sqref="AL2:AT2">
    <cfRule type="expression" dxfId="38" priority="135">
      <formula>OR($AL2=2,$AL2=3,$AL2=1)</formula>
    </cfRule>
    <cfRule type="expression" dxfId="37" priority="136">
      <formula>OR($AL2=3)</formula>
    </cfRule>
  </conditionalFormatting>
  <conditionalFormatting sqref="AL1:AX2 AL3:AS3 AU3:AX3">
    <cfRule type="expression" dxfId="36" priority="140">
      <formula>OR($AL1=3)</formula>
    </cfRule>
    <cfRule type="expression" dxfId="35" priority="139">
      <formula>OR($AL1=2,$AL1=3,$AL1=1)</formula>
    </cfRule>
  </conditionalFormatting>
  <conditionalFormatting sqref="AM4:AM7">
    <cfRule type="expression" dxfId="34" priority="126">
      <formula>OR($AL4=3)</formula>
    </cfRule>
    <cfRule type="expression" dxfId="33" priority="125">
      <formula>OR($AL4=2,$AL4=3,$AL4=1)</formula>
    </cfRule>
  </conditionalFormatting>
  <conditionalFormatting sqref="AM16">
    <cfRule type="expression" dxfId="32" priority="112">
      <formula>OR($AL16=2,$AL16=3,$AL16=1)</formula>
    </cfRule>
    <cfRule type="expression" dxfId="31" priority="113">
      <formula>OR($AL16=3)</formula>
    </cfRule>
  </conditionalFormatting>
  <conditionalFormatting sqref="AM18:AM26">
    <cfRule type="expression" dxfId="30" priority="116">
      <formula>OR($AL18=3)</formula>
    </cfRule>
    <cfRule type="expression" dxfId="29" priority="115">
      <formula>OR($AL18=2,$AL18=3,$AL18=1)</formula>
    </cfRule>
  </conditionalFormatting>
  <conditionalFormatting sqref="AM29">
    <cfRule type="expression" dxfId="28" priority="103">
      <formula>OR($AL29=3)</formula>
    </cfRule>
    <cfRule type="expression" dxfId="27" priority="102">
      <formula>OR($AL29=2,$AL29=3,$AL29=1)</formula>
    </cfRule>
  </conditionalFormatting>
  <conditionalFormatting sqref="AM15:AR15">
    <cfRule type="expression" dxfId="26" priority="58">
      <formula>OR($AL15=2,$AL15=3,$AL15=1)</formula>
    </cfRule>
    <cfRule type="expression" dxfId="25" priority="59">
      <formula>OR($AL15=3)</formula>
    </cfRule>
  </conditionalFormatting>
  <conditionalFormatting sqref="AM1:AS1">
    <cfRule type="expression" dxfId="24" priority="133">
      <formula>OR($AL1=2,$AL1=3,$AL1=1)</formula>
    </cfRule>
    <cfRule type="expression" dxfId="23" priority="134">
      <formula>OR($AL1=3)</formula>
    </cfRule>
  </conditionalFormatting>
  <conditionalFormatting sqref="AN27">
    <cfRule type="expression" dxfId="22" priority="2">
      <formula>OR($AL27=3)</formula>
    </cfRule>
    <cfRule type="expression" dxfId="21" priority="1">
      <formula>OR($AL27=2,$AL27=3,$AL27=1)</formula>
    </cfRule>
  </conditionalFormatting>
  <conditionalFormatting sqref="AS3">
    <cfRule type="expression" dxfId="20" priority="130">
      <formula>OR($AL3=2,$AL3=3,$AL3=1)</formula>
    </cfRule>
    <cfRule type="expression" dxfId="19" priority="131">
      <formula>OR($AL3=3)</formula>
    </cfRule>
  </conditionalFormatting>
  <conditionalFormatting sqref="AS8">
    <cfRule type="expression" dxfId="18" priority="54">
      <formula>OR($AL8=3)</formula>
    </cfRule>
    <cfRule type="expression" dxfId="17" priority="53">
      <formula>OR($AL8=2,$AL8=3,$AL8=1)</formula>
    </cfRule>
  </conditionalFormatting>
  <conditionalFormatting sqref="AS17">
    <cfRule type="expression" dxfId="16" priority="120">
      <formula>OR($AL17=3)</formula>
    </cfRule>
    <cfRule type="expression" dxfId="15" priority="119">
      <formula>OR($AL17=2,$AL17=3,$AL17=1)</formula>
    </cfRule>
  </conditionalFormatting>
  <conditionalFormatting sqref="AS28">
    <cfRule type="expression" dxfId="14" priority="106">
      <formula>OR($AL28=2,$AL28=3,$AL28=1)</formula>
    </cfRule>
    <cfRule type="expression" dxfId="13" priority="107">
      <formula>OR($AL28=3)</formula>
    </cfRule>
  </conditionalFormatting>
  <conditionalFormatting sqref="AT3:AT31">
    <cfRule type="expression" dxfId="12" priority="50">
      <formula>OR($AL3=3)</formula>
    </cfRule>
    <cfRule type="expression" dxfId="11" priority="49">
      <formula>OR($AL3=2,$AL3=3,$AL3=1)</formula>
    </cfRule>
    <cfRule type="expression" dxfId="10" priority="48">
      <formula>OR($AL3=3)</formula>
    </cfRule>
    <cfRule type="expression" dxfId="9" priority="47">
      <formula>OR($AL3=2,$AL3=3,$AL3=1)</formula>
    </cfRule>
    <cfRule type="expression" dxfId="8" priority="46">
      <formula>OR($AL3=3)</formula>
    </cfRule>
    <cfRule type="expression" dxfId="7" priority="45">
      <formula>OR($AL3=2,$AL3=3,$AL3=1)</formula>
    </cfRule>
  </conditionalFormatting>
  <conditionalFormatting sqref="AY1:AY3">
    <cfRule type="expression" dxfId="6" priority="44">
      <formula>OR($AL1=3)</formula>
    </cfRule>
    <cfRule type="expression" dxfId="5" priority="43">
      <formula>OR($AL1=2,$AL1=3,$AL1=1)</formula>
    </cfRule>
    <cfRule type="expression" dxfId="4" priority="42">
      <formula>OR($AL1=3)</formula>
    </cfRule>
    <cfRule type="expression" dxfId="3" priority="41">
      <formula>OR($AL1=2,$AL1=3,$AL1=1)</formula>
    </cfRule>
  </conditionalFormatting>
  <conditionalFormatting sqref="BB3">
    <cfRule type="expression" dxfId="2" priority="159">
      <formula>$AK3</formula>
    </cfRule>
  </conditionalFormatting>
  <conditionalFormatting sqref="BC4">
    <cfRule type="expression" dxfId="1" priority="160" stopIfTrue="1">
      <formula>AND($AR4=TRUE, ISNUMBER(SEARCH("*", $AT4)), $C$4="")</formula>
    </cfRule>
  </conditionalFormatting>
  <conditionalFormatting sqref="CK3">
    <cfRule type="expression" dxfId="0" priority="158">
      <formula>$AK3</formula>
    </cfRule>
  </conditionalFormatting>
  <hyperlinks>
    <hyperlink ref="B30" location="'主頁 Main Page'!A1" display="回主頁 Back to Main Page" xr:uid="{229A0225-29C3-44B3-803A-26AE8D727220}"/>
    <hyperlink ref="B30:AK30" location="'主頁 Main Page'!D50" display="回主頁 Back to Main Page" xr:uid="{0C242940-13F4-4502-BB11-8B6BE0E5B03D}"/>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寵物食品
Ultra Trace and Industrial Safety Hygiene Laboratory Application Form - Pet Food</oddHeader>
    <oddFooter>&amp;L&amp;"微軟正黑體"&amp;9超微量工業安全實驗室委託試驗申請書- 寵物食品 Ultra Trace and Industrial Safety Hygiene Laboratory Application Form - Pet Food
報告號碼Report No.:&amp;C&amp;"微軟正黑體"&amp;9Page &amp;P of &amp;N&amp;R&amp;"微軟正黑體"&amp;9版次Version：1.8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0945" r:id="rId5" name="Check Box 1">
              <controlPr defaultSize="0" autoFill="0" autoLine="0" autoPict="0">
                <anchor moveWithCells="1">
                  <from>
                    <xdr:col>1</xdr:col>
                    <xdr:colOff>0</xdr:colOff>
                    <xdr:row>3</xdr:row>
                    <xdr:rowOff>0</xdr:rowOff>
                  </from>
                  <to>
                    <xdr:col>2</xdr:col>
                    <xdr:colOff>66675</xdr:colOff>
                    <xdr:row>4</xdr:row>
                    <xdr:rowOff>9525</xdr:rowOff>
                  </to>
                </anchor>
              </controlPr>
            </control>
          </mc:Choice>
        </mc:AlternateContent>
        <mc:AlternateContent xmlns:mc="http://schemas.openxmlformats.org/markup-compatibility/2006">
          <mc:Choice Requires="x14">
            <control shapeId="210946" r:id="rId6" name="Check Box 2">
              <controlPr defaultSize="0" autoFill="0" autoLine="0" autoPict="0">
                <anchor moveWithCells="1">
                  <from>
                    <xdr:col>1</xdr:col>
                    <xdr:colOff>0</xdr:colOff>
                    <xdr:row>4</xdr:row>
                    <xdr:rowOff>0</xdr:rowOff>
                  </from>
                  <to>
                    <xdr:col>2</xdr:col>
                    <xdr:colOff>66675</xdr:colOff>
                    <xdr:row>5</xdr:row>
                    <xdr:rowOff>9525</xdr:rowOff>
                  </to>
                </anchor>
              </controlPr>
            </control>
          </mc:Choice>
        </mc:AlternateContent>
        <mc:AlternateContent xmlns:mc="http://schemas.openxmlformats.org/markup-compatibility/2006">
          <mc:Choice Requires="x14">
            <control shapeId="210947" r:id="rId7" name="Check Box 3">
              <controlPr defaultSize="0" autoFill="0" autoLine="0" autoPict="0">
                <anchor moveWithCells="1">
                  <from>
                    <xdr:col>1</xdr:col>
                    <xdr:colOff>0</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210948" r:id="rId8" name="Check Box 4">
              <controlPr defaultSize="0" autoFill="0" autoLine="0" autoPict="0">
                <anchor moveWithCells="1">
                  <from>
                    <xdr:col>1</xdr:col>
                    <xdr:colOff>0</xdr:colOff>
                    <xdr:row>6</xdr:row>
                    <xdr:rowOff>0</xdr:rowOff>
                  </from>
                  <to>
                    <xdr:col>2</xdr:col>
                    <xdr:colOff>66675</xdr:colOff>
                    <xdr:row>7</xdr:row>
                    <xdr:rowOff>9525</xdr:rowOff>
                  </to>
                </anchor>
              </controlPr>
            </control>
          </mc:Choice>
        </mc:AlternateContent>
        <mc:AlternateContent xmlns:mc="http://schemas.openxmlformats.org/markup-compatibility/2006">
          <mc:Choice Requires="x14">
            <control shapeId="210949" r:id="rId9" name="Check Box 5">
              <controlPr defaultSize="0" autoFill="0" autoLine="0" autoPict="0">
                <anchor moveWithCells="1">
                  <from>
                    <xdr:col>1</xdr:col>
                    <xdr:colOff>0</xdr:colOff>
                    <xdr:row>17</xdr:row>
                    <xdr:rowOff>0</xdr:rowOff>
                  </from>
                  <to>
                    <xdr:col>2</xdr:col>
                    <xdr:colOff>66675</xdr:colOff>
                    <xdr:row>18</xdr:row>
                    <xdr:rowOff>9525</xdr:rowOff>
                  </to>
                </anchor>
              </controlPr>
            </control>
          </mc:Choice>
        </mc:AlternateContent>
        <mc:AlternateContent xmlns:mc="http://schemas.openxmlformats.org/markup-compatibility/2006">
          <mc:Choice Requires="x14">
            <control shapeId="210950" r:id="rId10" name="Check Box 6">
              <controlPr defaultSize="0" autoFill="0" autoLine="0" autoPict="0">
                <anchor moveWithCells="1">
                  <from>
                    <xdr:col>1</xdr:col>
                    <xdr:colOff>0</xdr:colOff>
                    <xdr:row>18</xdr:row>
                    <xdr:rowOff>0</xdr:rowOff>
                  </from>
                  <to>
                    <xdr:col>2</xdr:col>
                    <xdr:colOff>66675</xdr:colOff>
                    <xdr:row>19</xdr:row>
                    <xdr:rowOff>9525</xdr:rowOff>
                  </to>
                </anchor>
              </controlPr>
            </control>
          </mc:Choice>
        </mc:AlternateContent>
        <mc:AlternateContent xmlns:mc="http://schemas.openxmlformats.org/markup-compatibility/2006">
          <mc:Choice Requires="x14">
            <control shapeId="210951" r:id="rId11" name="Check Box 7">
              <controlPr defaultSize="0" autoFill="0" autoLine="0" autoPict="0">
                <anchor moveWithCells="1">
                  <from>
                    <xdr:col>1</xdr:col>
                    <xdr:colOff>0</xdr:colOff>
                    <xdr:row>19</xdr:row>
                    <xdr:rowOff>0</xdr:rowOff>
                  </from>
                  <to>
                    <xdr:col>2</xdr:col>
                    <xdr:colOff>66675</xdr:colOff>
                    <xdr:row>20</xdr:row>
                    <xdr:rowOff>9525</xdr:rowOff>
                  </to>
                </anchor>
              </controlPr>
            </control>
          </mc:Choice>
        </mc:AlternateContent>
        <mc:AlternateContent xmlns:mc="http://schemas.openxmlformats.org/markup-compatibility/2006">
          <mc:Choice Requires="x14">
            <control shapeId="210952" r:id="rId12" name="Check Box 8">
              <controlPr defaultSize="0" autoFill="0" autoLine="0" autoPict="0">
                <anchor moveWithCells="1">
                  <from>
                    <xdr:col>1</xdr:col>
                    <xdr:colOff>0</xdr:colOff>
                    <xdr:row>20</xdr:row>
                    <xdr:rowOff>0</xdr:rowOff>
                  </from>
                  <to>
                    <xdr:col>2</xdr:col>
                    <xdr:colOff>66675</xdr:colOff>
                    <xdr:row>21</xdr:row>
                    <xdr:rowOff>9525</xdr:rowOff>
                  </to>
                </anchor>
              </controlPr>
            </control>
          </mc:Choice>
        </mc:AlternateContent>
        <mc:AlternateContent xmlns:mc="http://schemas.openxmlformats.org/markup-compatibility/2006">
          <mc:Choice Requires="x14">
            <control shapeId="210953" r:id="rId13" name="Check Box 9">
              <controlPr defaultSize="0" autoFill="0" autoLine="0" autoPict="0">
                <anchor moveWithCells="1">
                  <from>
                    <xdr:col>1</xdr:col>
                    <xdr:colOff>0</xdr:colOff>
                    <xdr:row>21</xdr:row>
                    <xdr:rowOff>0</xdr:rowOff>
                  </from>
                  <to>
                    <xdr:col>2</xdr:col>
                    <xdr:colOff>66675</xdr:colOff>
                    <xdr:row>22</xdr:row>
                    <xdr:rowOff>9525</xdr:rowOff>
                  </to>
                </anchor>
              </controlPr>
            </control>
          </mc:Choice>
        </mc:AlternateContent>
        <mc:AlternateContent xmlns:mc="http://schemas.openxmlformats.org/markup-compatibility/2006">
          <mc:Choice Requires="x14">
            <control shapeId="210954" r:id="rId14" name="Check Box 10">
              <controlPr defaultSize="0" autoFill="0" autoLine="0" autoPict="0">
                <anchor moveWithCells="1">
                  <from>
                    <xdr:col>1</xdr:col>
                    <xdr:colOff>0</xdr:colOff>
                    <xdr:row>22</xdr:row>
                    <xdr:rowOff>0</xdr:rowOff>
                  </from>
                  <to>
                    <xdr:col>2</xdr:col>
                    <xdr:colOff>66675</xdr:colOff>
                    <xdr:row>23</xdr:row>
                    <xdr:rowOff>9525</xdr:rowOff>
                  </to>
                </anchor>
              </controlPr>
            </control>
          </mc:Choice>
        </mc:AlternateContent>
        <mc:AlternateContent xmlns:mc="http://schemas.openxmlformats.org/markup-compatibility/2006">
          <mc:Choice Requires="x14">
            <control shapeId="210955" r:id="rId15" name="Check Box 11">
              <controlPr defaultSize="0" autoFill="0" autoLine="0" autoPict="0">
                <anchor moveWithCells="1">
                  <from>
                    <xdr:col>1</xdr:col>
                    <xdr:colOff>0</xdr:colOff>
                    <xdr:row>23</xdr:row>
                    <xdr:rowOff>0</xdr:rowOff>
                  </from>
                  <to>
                    <xdr:col>2</xdr:col>
                    <xdr:colOff>66675</xdr:colOff>
                    <xdr:row>24</xdr:row>
                    <xdr:rowOff>9525</xdr:rowOff>
                  </to>
                </anchor>
              </controlPr>
            </control>
          </mc:Choice>
        </mc:AlternateContent>
        <mc:AlternateContent xmlns:mc="http://schemas.openxmlformats.org/markup-compatibility/2006">
          <mc:Choice Requires="x14">
            <control shapeId="210956" r:id="rId16" name="Check Box 12">
              <controlPr defaultSize="0" autoFill="0" autoLine="0" autoPict="0">
                <anchor moveWithCells="1">
                  <from>
                    <xdr:col>1</xdr:col>
                    <xdr:colOff>0</xdr:colOff>
                    <xdr:row>24</xdr:row>
                    <xdr:rowOff>0</xdr:rowOff>
                  </from>
                  <to>
                    <xdr:col>2</xdr:col>
                    <xdr:colOff>66675</xdr:colOff>
                    <xdr:row>25</xdr:row>
                    <xdr:rowOff>9525</xdr:rowOff>
                  </to>
                </anchor>
              </controlPr>
            </control>
          </mc:Choice>
        </mc:AlternateContent>
        <mc:AlternateContent xmlns:mc="http://schemas.openxmlformats.org/markup-compatibility/2006">
          <mc:Choice Requires="x14">
            <control shapeId="210957" r:id="rId17" name="Check Box 13">
              <controlPr defaultSize="0" autoFill="0" autoLine="0" autoPict="0">
                <anchor moveWithCells="1">
                  <from>
                    <xdr:col>1</xdr:col>
                    <xdr:colOff>0</xdr:colOff>
                    <xdr:row>25</xdr:row>
                    <xdr:rowOff>0</xdr:rowOff>
                  </from>
                  <to>
                    <xdr:col>2</xdr:col>
                    <xdr:colOff>66675</xdr:colOff>
                    <xdr:row>26</xdr:row>
                    <xdr:rowOff>9525</xdr:rowOff>
                  </to>
                </anchor>
              </controlPr>
            </control>
          </mc:Choice>
        </mc:AlternateContent>
        <mc:AlternateContent xmlns:mc="http://schemas.openxmlformats.org/markup-compatibility/2006">
          <mc:Choice Requires="x14">
            <control shapeId="210958" r:id="rId18" name="Check Box 14">
              <controlPr defaultSize="0" autoFill="0" autoLine="0" autoPict="0">
                <anchor moveWithCells="1">
                  <from>
                    <xdr:col>1</xdr:col>
                    <xdr:colOff>0</xdr:colOff>
                    <xdr:row>28</xdr:row>
                    <xdr:rowOff>0</xdr:rowOff>
                  </from>
                  <to>
                    <xdr:col>2</xdr:col>
                    <xdr:colOff>66675</xdr:colOff>
                    <xdr:row>29</xdr:row>
                    <xdr:rowOff>0</xdr:rowOff>
                  </to>
                </anchor>
              </controlPr>
            </control>
          </mc:Choice>
        </mc:AlternateContent>
        <mc:AlternateContent xmlns:mc="http://schemas.openxmlformats.org/markup-compatibility/2006">
          <mc:Choice Requires="x14">
            <control shapeId="210959" r:id="rId19" name="Check Box 15">
              <controlPr defaultSize="0" autoFill="0" autoLine="0" autoPict="0">
                <anchor moveWithCells="1">
                  <from>
                    <xdr:col>1</xdr:col>
                    <xdr:colOff>0</xdr:colOff>
                    <xdr:row>15</xdr:row>
                    <xdr:rowOff>0</xdr:rowOff>
                  </from>
                  <to>
                    <xdr:col>2</xdr:col>
                    <xdr:colOff>66675</xdr:colOff>
                    <xdr:row>16</xdr:row>
                    <xdr:rowOff>9525</xdr:rowOff>
                  </to>
                </anchor>
              </controlPr>
            </control>
          </mc:Choice>
        </mc:AlternateContent>
        <mc:AlternateContent xmlns:mc="http://schemas.openxmlformats.org/markup-compatibility/2006">
          <mc:Choice Requires="x14">
            <control shapeId="210960" r:id="rId20" name="Check Box 16">
              <controlPr defaultSize="0" autoFill="0" autoLine="0" autoPict="0">
                <anchor moveWithCells="1">
                  <from>
                    <xdr:col>18</xdr:col>
                    <xdr:colOff>0</xdr:colOff>
                    <xdr:row>10</xdr:row>
                    <xdr:rowOff>0</xdr:rowOff>
                  </from>
                  <to>
                    <xdr:col>19</xdr:col>
                    <xdr:colOff>66675</xdr:colOff>
                    <xdr:row>11</xdr:row>
                    <xdr:rowOff>9525</xdr:rowOff>
                  </to>
                </anchor>
              </controlPr>
            </control>
          </mc:Choice>
        </mc:AlternateContent>
        <mc:AlternateContent xmlns:mc="http://schemas.openxmlformats.org/markup-compatibility/2006">
          <mc:Choice Requires="x14">
            <control shapeId="210961" r:id="rId21" name="Check Box 17">
              <controlPr defaultSize="0" autoFill="0" autoLine="0" autoPict="0">
                <anchor moveWithCells="1">
                  <from>
                    <xdr:col>14</xdr:col>
                    <xdr:colOff>0</xdr:colOff>
                    <xdr:row>10</xdr:row>
                    <xdr:rowOff>0</xdr:rowOff>
                  </from>
                  <to>
                    <xdr:col>15</xdr:col>
                    <xdr:colOff>66675</xdr:colOff>
                    <xdr:row>11</xdr:row>
                    <xdr:rowOff>9525</xdr:rowOff>
                  </to>
                </anchor>
              </controlPr>
            </control>
          </mc:Choice>
        </mc:AlternateContent>
        <mc:AlternateContent xmlns:mc="http://schemas.openxmlformats.org/markup-compatibility/2006">
          <mc:Choice Requires="x14">
            <control shapeId="210962" r:id="rId22" name="Check Box 18">
              <controlPr defaultSize="0" autoFill="0" autoLine="0" autoPict="0">
                <anchor moveWithCells="1">
                  <from>
                    <xdr:col>10</xdr:col>
                    <xdr:colOff>0</xdr:colOff>
                    <xdr:row>10</xdr:row>
                    <xdr:rowOff>0</xdr:rowOff>
                  </from>
                  <to>
                    <xdr:col>11</xdr:col>
                    <xdr:colOff>66675</xdr:colOff>
                    <xdr:row>11</xdr:row>
                    <xdr:rowOff>9525</xdr:rowOff>
                  </to>
                </anchor>
              </controlPr>
            </control>
          </mc:Choice>
        </mc:AlternateContent>
        <mc:AlternateContent xmlns:mc="http://schemas.openxmlformats.org/markup-compatibility/2006">
          <mc:Choice Requires="x14">
            <control shapeId="210963" r:id="rId23" name="Check Box 19">
              <controlPr defaultSize="0" autoFill="0" autoLine="0" autoPict="0">
                <anchor moveWithCells="1">
                  <from>
                    <xdr:col>6</xdr:col>
                    <xdr:colOff>0</xdr:colOff>
                    <xdr:row>10</xdr:row>
                    <xdr:rowOff>0</xdr:rowOff>
                  </from>
                  <to>
                    <xdr:col>7</xdr:col>
                    <xdr:colOff>66675</xdr:colOff>
                    <xdr:row>11</xdr:row>
                    <xdr:rowOff>9525</xdr:rowOff>
                  </to>
                </anchor>
              </controlPr>
            </control>
          </mc:Choice>
        </mc:AlternateContent>
        <mc:AlternateContent xmlns:mc="http://schemas.openxmlformats.org/markup-compatibility/2006">
          <mc:Choice Requires="x14">
            <control shapeId="210964" r:id="rId24" name="Check Box 20">
              <controlPr defaultSize="0" autoFill="0" autoLine="0" autoPict="0">
                <anchor moveWithCells="1">
                  <from>
                    <xdr:col>2</xdr:col>
                    <xdr:colOff>0</xdr:colOff>
                    <xdr:row>10</xdr:row>
                    <xdr:rowOff>0</xdr:rowOff>
                  </from>
                  <to>
                    <xdr:col>3</xdr:col>
                    <xdr:colOff>66675</xdr:colOff>
                    <xdr:row>11</xdr:row>
                    <xdr:rowOff>9525</xdr:rowOff>
                  </to>
                </anchor>
              </controlPr>
            </control>
          </mc:Choice>
        </mc:AlternateContent>
        <mc:AlternateContent xmlns:mc="http://schemas.openxmlformats.org/markup-compatibility/2006">
          <mc:Choice Requires="x14">
            <control shapeId="210965" r:id="rId25" name="Check Box 21">
              <controlPr defaultSize="0" autoFill="0" autoLine="0" autoPict="0">
                <anchor moveWithCells="1">
                  <from>
                    <xdr:col>2</xdr:col>
                    <xdr:colOff>0</xdr:colOff>
                    <xdr:row>13</xdr:row>
                    <xdr:rowOff>0</xdr:rowOff>
                  </from>
                  <to>
                    <xdr:col>3</xdr:col>
                    <xdr:colOff>66675</xdr:colOff>
                    <xdr:row>14</xdr:row>
                    <xdr:rowOff>9525</xdr:rowOff>
                  </to>
                </anchor>
              </controlPr>
            </control>
          </mc:Choice>
        </mc:AlternateContent>
        <mc:AlternateContent xmlns:mc="http://schemas.openxmlformats.org/markup-compatibility/2006">
          <mc:Choice Requires="x14">
            <control shapeId="210966" r:id="rId26" name="Check Box 22">
              <controlPr defaultSize="0" autoFill="0" autoLine="0" autoPict="0">
                <anchor moveWithCells="1">
                  <from>
                    <xdr:col>6</xdr:col>
                    <xdr:colOff>0</xdr:colOff>
                    <xdr:row>13</xdr:row>
                    <xdr:rowOff>0</xdr:rowOff>
                  </from>
                  <to>
                    <xdr:col>7</xdr:col>
                    <xdr:colOff>66675</xdr:colOff>
                    <xdr:row>14</xdr:row>
                    <xdr:rowOff>9525</xdr:rowOff>
                  </to>
                </anchor>
              </controlPr>
            </control>
          </mc:Choice>
        </mc:AlternateContent>
        <mc:AlternateContent xmlns:mc="http://schemas.openxmlformats.org/markup-compatibility/2006">
          <mc:Choice Requires="x14">
            <control shapeId="210967" r:id="rId27" name="Check Box 23">
              <controlPr defaultSize="0" autoFill="0" autoLine="0" autoPict="0">
                <anchor moveWithCells="1">
                  <from>
                    <xdr:col>10</xdr:col>
                    <xdr:colOff>0</xdr:colOff>
                    <xdr:row>13</xdr:row>
                    <xdr:rowOff>0</xdr:rowOff>
                  </from>
                  <to>
                    <xdr:col>11</xdr:col>
                    <xdr:colOff>66675</xdr:colOff>
                    <xdr:row>14</xdr:row>
                    <xdr:rowOff>9525</xdr:rowOff>
                  </to>
                </anchor>
              </controlPr>
            </control>
          </mc:Choice>
        </mc:AlternateContent>
        <mc:AlternateContent xmlns:mc="http://schemas.openxmlformats.org/markup-compatibility/2006">
          <mc:Choice Requires="x14">
            <control shapeId="210968" r:id="rId28" name="Check Box 24">
              <controlPr defaultSize="0" autoFill="0" autoLine="0" autoPict="0">
                <anchor moveWithCells="1">
                  <from>
                    <xdr:col>14</xdr:col>
                    <xdr:colOff>0</xdr:colOff>
                    <xdr:row>13</xdr:row>
                    <xdr:rowOff>0</xdr:rowOff>
                  </from>
                  <to>
                    <xdr:col>15</xdr:col>
                    <xdr:colOff>66675</xdr:colOff>
                    <xdr:row>14</xdr:row>
                    <xdr:rowOff>9525</xdr:rowOff>
                  </to>
                </anchor>
              </controlPr>
            </control>
          </mc:Choice>
        </mc:AlternateContent>
        <mc:AlternateContent xmlns:mc="http://schemas.openxmlformats.org/markup-compatibility/2006">
          <mc:Choice Requires="x14">
            <control shapeId="210969" r:id="rId29" name="Check Box 25">
              <controlPr defaultSize="0" autoFill="0" autoLine="0" autoPict="0">
                <anchor moveWithCells="1">
                  <from>
                    <xdr:col>18</xdr:col>
                    <xdr:colOff>0</xdr:colOff>
                    <xdr:row>13</xdr:row>
                    <xdr:rowOff>0</xdr:rowOff>
                  </from>
                  <to>
                    <xdr:col>19</xdr:col>
                    <xdr:colOff>66675</xdr:colOff>
                    <xdr:row>14</xdr:row>
                    <xdr:rowOff>9525</xdr:rowOff>
                  </to>
                </anchor>
              </controlPr>
            </control>
          </mc:Choice>
        </mc:AlternateContent>
        <mc:AlternateContent xmlns:mc="http://schemas.openxmlformats.org/markup-compatibility/2006">
          <mc:Choice Requires="x14">
            <control shapeId="210970" r:id="rId30" name="Check Box 26">
              <controlPr defaultSize="0" autoFill="0" autoLine="0" autoPict="0">
                <anchor moveWithCells="1">
                  <from>
                    <xdr:col>1</xdr:col>
                    <xdr:colOff>0</xdr:colOff>
                    <xdr:row>26</xdr:row>
                    <xdr:rowOff>0</xdr:rowOff>
                  </from>
                  <to>
                    <xdr:col>2</xdr:col>
                    <xdr:colOff>66675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C6EC-0A30-448D-B6EE-FB66782941C4}">
  <sheetPr codeName="Sheet2"/>
  <dimension ref="B1:F6"/>
  <sheetViews>
    <sheetView workbookViewId="0">
      <selection activeCell="F1" sqref="F1"/>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24" t="s">
        <v>125</v>
      </c>
      <c r="F1" s="24" t="s">
        <v>433</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393</v>
      </c>
      <c r="D2" s="15" t="str">
        <f>IF('寵物食品 測試項目'!AY3="","",'寵物食品 測試項目'!AY3)</f>
        <v/>
      </c>
      <c r="E2" s="24" t="s">
        <v>126</v>
      </c>
      <c r="F2" s="24" t="s">
        <v>434</v>
      </c>
    </row>
    <row r="3" spans="2:6">
      <c r="B3" s="32"/>
      <c r="E3" s="24" t="s">
        <v>103</v>
      </c>
      <c r="F3" s="24">
        <v>1.8</v>
      </c>
    </row>
    <row r="4" spans="2:6">
      <c r="B4" s="32"/>
      <c r="E4" s="24" t="s">
        <v>104</v>
      </c>
      <c r="F4" s="25" t="s">
        <v>435</v>
      </c>
    </row>
    <row r="5" spans="2:6">
      <c r="D5" s="15"/>
      <c r="E5" s="24" t="s">
        <v>394</v>
      </c>
      <c r="F5" s="24" t="s">
        <v>312</v>
      </c>
    </row>
    <row r="6" spans="2:6">
      <c r="E6" s="24" t="s">
        <v>395</v>
      </c>
      <c r="F6" s="24" t="s">
        <v>313</v>
      </c>
    </row>
  </sheetData>
  <sheetProtection algorithmName="SHA-512" hashValue="Olmsr3Zn8inqDDe+3xhlaonrV96hT10ekT0ep7vRfZIpTagLAkIaARwqPJWrqjqCCIm1VhvKyT15gDEMJFireA==" saltValue="jpZoG0O0aX26JzO6vdc6bQ==" spinCount="100000" sheet="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39B0-10DE-4A6E-BD7F-600792509114}">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36" t="s">
        <v>44</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row>
    <row r="2" spans="2:30" ht="20.25" customHeight="1">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3" spans="2:30" ht="20.25"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row>
    <row r="4" spans="2:30" ht="18.75">
      <c r="B4" s="349" t="s">
        <v>45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6.5" thickBot="1">
      <c r="B5" s="637" t="s">
        <v>56</v>
      </c>
      <c r="C5" s="637"/>
      <c r="D5" s="637"/>
      <c r="E5" s="638"/>
      <c r="F5" s="638"/>
      <c r="G5" s="638"/>
      <c r="H5" s="638"/>
      <c r="I5" s="638"/>
      <c r="J5" s="638"/>
      <c r="K5" s="638"/>
      <c r="L5" s="638"/>
      <c r="M5" s="638"/>
      <c r="N5" s="638"/>
      <c r="O5" s="637" t="s">
        <v>55</v>
      </c>
      <c r="P5" s="637"/>
      <c r="Q5" s="637"/>
      <c r="R5" s="637"/>
      <c r="S5" s="637"/>
      <c r="T5" s="637"/>
      <c r="U5" s="639"/>
      <c r="V5" s="639"/>
      <c r="W5" s="348" t="s">
        <v>57</v>
      </c>
      <c r="X5" s="639"/>
      <c r="Y5" s="639"/>
      <c r="Z5" s="348" t="s">
        <v>58</v>
      </c>
      <c r="AA5" s="639"/>
      <c r="AB5" s="639"/>
      <c r="AC5" s="348" t="s">
        <v>51</v>
      </c>
      <c r="AD5" s="348"/>
    </row>
    <row r="6" spans="2:30" ht="16.5" thickBot="1">
      <c r="B6" s="348" t="s">
        <v>52</v>
      </c>
      <c r="C6" s="348"/>
      <c r="D6" s="642"/>
      <c r="E6" s="642"/>
      <c r="F6" s="642"/>
      <c r="G6" s="642"/>
      <c r="H6" s="642"/>
      <c r="I6" s="642"/>
      <c r="J6" s="642"/>
      <c r="K6" s="642"/>
      <c r="L6" s="642"/>
      <c r="M6" s="642"/>
      <c r="N6" s="642"/>
      <c r="O6" s="643" t="s">
        <v>53</v>
      </c>
      <c r="P6" s="643"/>
      <c r="Q6" s="643"/>
      <c r="R6" s="643"/>
      <c r="S6" s="643"/>
      <c r="T6" s="643"/>
      <c r="U6" s="643"/>
      <c r="V6" s="643"/>
      <c r="W6" s="643"/>
      <c r="X6" s="643"/>
      <c r="Y6" s="643"/>
      <c r="Z6" s="643"/>
      <c r="AA6" s="643"/>
      <c r="AB6" s="643"/>
      <c r="AC6" s="643"/>
      <c r="AD6" s="643"/>
    </row>
    <row r="7" spans="2:30" ht="16.5" thickBot="1">
      <c r="B7" s="644" t="s">
        <v>59</v>
      </c>
      <c r="C7" s="644"/>
      <c r="D7" s="644"/>
      <c r="E7" s="644"/>
      <c r="F7" s="644"/>
      <c r="G7" s="644"/>
      <c r="H7" s="644"/>
      <c r="I7" s="644"/>
      <c r="J7" s="644"/>
      <c r="K7" s="645"/>
      <c r="L7" s="645"/>
      <c r="M7" s="645"/>
      <c r="N7" s="645"/>
      <c r="O7" s="645"/>
      <c r="P7" s="645"/>
      <c r="Q7" s="645"/>
      <c r="R7" s="645"/>
      <c r="S7" s="645"/>
      <c r="T7" s="643" t="s">
        <v>68</v>
      </c>
      <c r="U7" s="643"/>
      <c r="V7" s="643"/>
      <c r="W7" s="643"/>
      <c r="X7" s="643"/>
      <c r="Y7" s="643"/>
      <c r="Z7" s="643"/>
      <c r="AA7" s="643"/>
      <c r="AB7" s="643"/>
      <c r="AC7" s="643"/>
      <c r="AD7" s="643"/>
    </row>
    <row r="8" spans="2:30" ht="16.5">
      <c r="B8" s="643" t="s">
        <v>347</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row>
    <row r="9" spans="2:30" ht="16.5" thickBot="1">
      <c r="B9" s="646" t="s">
        <v>69</v>
      </c>
      <c r="C9" s="646"/>
      <c r="D9" s="646"/>
      <c r="E9" s="646"/>
      <c r="F9" s="646"/>
      <c r="G9" s="646"/>
      <c r="H9" s="646" t="s">
        <v>60</v>
      </c>
      <c r="I9" s="646"/>
      <c r="J9" s="646"/>
      <c r="K9" s="646"/>
      <c r="L9" s="647"/>
      <c r="M9" s="647"/>
      <c r="N9" s="647"/>
      <c r="O9" s="647"/>
      <c r="P9" s="647"/>
      <c r="Q9" s="647"/>
      <c r="R9" s="647"/>
      <c r="S9" s="647"/>
      <c r="T9" s="647"/>
      <c r="U9" s="647"/>
      <c r="V9" s="643" t="s">
        <v>54</v>
      </c>
      <c r="W9" s="643"/>
      <c r="X9" s="643"/>
      <c r="Y9" s="643"/>
      <c r="Z9" s="643"/>
      <c r="AA9" s="643"/>
      <c r="AB9" s="643"/>
      <c r="AC9" s="643"/>
      <c r="AD9" s="643"/>
    </row>
    <row r="10" spans="2:30" ht="18.75">
      <c r="B10" s="27"/>
      <c r="C10" s="27"/>
      <c r="D10" s="27"/>
      <c r="E10" s="27"/>
      <c r="F10" s="27"/>
      <c r="G10" s="27"/>
      <c r="H10" s="27"/>
      <c r="I10" s="27"/>
      <c r="J10" s="27"/>
      <c r="K10" s="27"/>
      <c r="L10" s="27"/>
      <c r="M10" s="27"/>
      <c r="N10" s="27"/>
      <c r="O10" s="27"/>
      <c r="P10" s="27"/>
      <c r="Q10" s="27"/>
      <c r="R10" s="27"/>
      <c r="S10" s="27"/>
      <c r="T10" s="27"/>
      <c r="U10" s="26"/>
      <c r="V10" s="26"/>
      <c r="W10" s="26"/>
      <c r="X10" s="26"/>
      <c r="Y10" s="26"/>
      <c r="Z10" s="26"/>
      <c r="AA10" s="26"/>
      <c r="AB10" s="26"/>
      <c r="AC10" s="26"/>
      <c r="AD10" s="26"/>
    </row>
    <row r="11" spans="2:30" ht="18.7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26"/>
    </row>
    <row r="12" spans="2:30" ht="18.75">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26"/>
    </row>
    <row r="13" spans="2:30" ht="18.75">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26"/>
    </row>
    <row r="14" spans="2:30" ht="18.75">
      <c r="B14" s="640" t="s">
        <v>49</v>
      </c>
      <c r="C14" s="640"/>
      <c r="D14" s="640"/>
      <c r="E14" s="640"/>
      <c r="F14" s="640"/>
      <c r="G14" s="640"/>
      <c r="H14" s="640"/>
      <c r="I14" s="640"/>
      <c r="J14" s="346"/>
      <c r="K14" s="346"/>
      <c r="L14" s="346"/>
      <c r="M14" s="346"/>
      <c r="N14" s="346"/>
      <c r="O14" s="346"/>
      <c r="P14" s="346"/>
      <c r="Q14" s="346"/>
      <c r="R14" s="346"/>
      <c r="S14" s="346"/>
      <c r="T14" s="346"/>
      <c r="U14" s="346"/>
      <c r="V14" s="346"/>
      <c r="W14" s="346"/>
      <c r="X14" s="346"/>
      <c r="Y14" s="346"/>
      <c r="Z14" s="346"/>
      <c r="AA14" s="346"/>
      <c r="AB14" s="346"/>
      <c r="AC14" s="346"/>
      <c r="AD14" s="26"/>
    </row>
    <row r="15" spans="2:30" ht="18.75">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26"/>
    </row>
    <row r="16" spans="2:30" ht="18.75">
      <c r="B16" s="640" t="s">
        <v>62</v>
      </c>
      <c r="C16" s="640"/>
      <c r="D16" s="640"/>
      <c r="E16" s="640"/>
      <c r="F16" s="640"/>
      <c r="G16" s="641"/>
      <c r="H16" s="641"/>
      <c r="I16" s="641"/>
      <c r="J16" s="641"/>
      <c r="K16" s="641"/>
      <c r="L16" s="641"/>
      <c r="M16" s="641"/>
      <c r="N16" s="641"/>
      <c r="O16" s="641"/>
      <c r="P16" s="641"/>
      <c r="Q16" s="640" t="s">
        <v>61</v>
      </c>
      <c r="R16" s="640"/>
      <c r="S16" s="640"/>
      <c r="T16" s="346"/>
      <c r="U16" s="346"/>
      <c r="V16" s="346"/>
      <c r="W16" s="346"/>
      <c r="X16" s="346"/>
      <c r="Y16" s="346"/>
      <c r="Z16" s="346"/>
      <c r="AA16" s="346"/>
      <c r="AB16" s="346"/>
      <c r="AC16" s="346"/>
      <c r="AD16" s="26"/>
    </row>
    <row r="17" spans="2:30" ht="19.5" thickBot="1">
      <c r="B17" s="649"/>
      <c r="C17" s="649"/>
      <c r="D17" s="649"/>
      <c r="E17" s="649"/>
      <c r="F17" s="649"/>
      <c r="G17" s="649"/>
      <c r="H17" s="649"/>
      <c r="I17" s="649"/>
      <c r="J17" s="649"/>
      <c r="K17" s="649"/>
      <c r="L17" s="649"/>
      <c r="M17" s="649"/>
      <c r="N17" s="649"/>
      <c r="O17" s="649"/>
      <c r="P17" s="649"/>
      <c r="Q17" s="649"/>
      <c r="R17" s="649"/>
      <c r="S17" s="649"/>
      <c r="T17" s="346"/>
      <c r="U17" s="346"/>
      <c r="V17" s="346"/>
      <c r="W17" s="346"/>
      <c r="X17" s="346"/>
      <c r="Y17" s="346"/>
      <c r="Z17" s="346"/>
      <c r="AA17" s="346"/>
      <c r="AB17" s="346"/>
      <c r="AC17" s="346"/>
      <c r="AD17" s="26"/>
    </row>
    <row r="18" spans="2:30" ht="18.75">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26"/>
    </row>
    <row r="19" spans="2:30" ht="18.75">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26"/>
    </row>
    <row r="20" spans="2:30" ht="18.75">
      <c r="B20" s="640" t="s">
        <v>50</v>
      </c>
      <c r="C20" s="640"/>
      <c r="D20" s="640"/>
      <c r="E20" s="640"/>
      <c r="F20" s="640"/>
      <c r="G20" s="640"/>
      <c r="H20" s="640"/>
      <c r="I20" s="640"/>
      <c r="J20" s="346"/>
      <c r="K20" s="346"/>
      <c r="L20" s="346"/>
      <c r="M20" s="346"/>
      <c r="N20" s="346"/>
      <c r="O20" s="346"/>
      <c r="P20" s="346"/>
      <c r="Q20" s="346"/>
      <c r="R20" s="346"/>
      <c r="S20" s="346"/>
      <c r="T20" s="346"/>
      <c r="U20" s="346"/>
      <c r="V20" s="346"/>
      <c r="W20" s="346"/>
      <c r="X20" s="346"/>
      <c r="Y20" s="346"/>
      <c r="Z20" s="346"/>
      <c r="AA20" s="346"/>
      <c r="AB20" s="346"/>
      <c r="AC20" s="346"/>
      <c r="AD20" s="26"/>
    </row>
    <row r="21" spans="2:30" ht="18.75">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26"/>
    </row>
    <row r="22" spans="2:30" ht="18.75">
      <c r="B22" s="640" t="s">
        <v>62</v>
      </c>
      <c r="C22" s="640"/>
      <c r="D22" s="640"/>
      <c r="E22" s="640"/>
      <c r="F22" s="640"/>
      <c r="G22" s="641"/>
      <c r="H22" s="641"/>
      <c r="I22" s="641"/>
      <c r="J22" s="641"/>
      <c r="K22" s="641"/>
      <c r="L22" s="641"/>
      <c r="M22" s="641"/>
      <c r="N22" s="641"/>
      <c r="O22" s="641"/>
      <c r="P22" s="641"/>
      <c r="Q22" s="640" t="s">
        <v>63</v>
      </c>
      <c r="R22" s="640"/>
      <c r="S22" s="640"/>
      <c r="T22" s="346"/>
      <c r="U22" s="346"/>
      <c r="V22" s="346"/>
      <c r="W22" s="346"/>
      <c r="X22" s="346"/>
      <c r="Y22" s="346"/>
      <c r="Z22" s="346"/>
      <c r="AA22" s="346"/>
      <c r="AB22" s="346"/>
      <c r="AC22" s="346"/>
      <c r="AD22" s="26"/>
    </row>
    <row r="23" spans="2:30" ht="19.5" thickBot="1">
      <c r="B23" s="650"/>
      <c r="C23" s="650"/>
      <c r="D23" s="650"/>
      <c r="E23" s="650"/>
      <c r="F23" s="650"/>
      <c r="G23" s="650"/>
      <c r="H23" s="650"/>
      <c r="I23" s="650"/>
      <c r="J23" s="650"/>
      <c r="K23" s="650"/>
      <c r="L23" s="650"/>
      <c r="M23" s="650"/>
      <c r="N23" s="650"/>
      <c r="O23" s="650"/>
      <c r="P23" s="650"/>
      <c r="Q23" s="650"/>
      <c r="R23" s="650"/>
      <c r="S23" s="650"/>
      <c r="T23" s="346"/>
      <c r="U23" s="346"/>
      <c r="V23" s="346"/>
      <c r="W23" s="346"/>
      <c r="X23" s="346"/>
      <c r="Y23" s="346"/>
      <c r="Z23" s="346"/>
      <c r="AA23" s="346"/>
      <c r="AB23" s="346"/>
      <c r="AC23" s="346"/>
      <c r="AD23" s="26"/>
    </row>
    <row r="24" spans="2:30" ht="18.75">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26"/>
    </row>
    <row r="25" spans="2:30" ht="18.75">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26"/>
    </row>
    <row r="26" spans="2:30" ht="19.5" thickBot="1">
      <c r="B26" s="640" t="s">
        <v>65</v>
      </c>
      <c r="C26" s="640"/>
      <c r="D26" s="650"/>
      <c r="E26" s="650"/>
      <c r="F26" s="346" t="s">
        <v>57</v>
      </c>
      <c r="G26" s="650"/>
      <c r="H26" s="650"/>
      <c r="I26" s="346" t="s">
        <v>58</v>
      </c>
      <c r="J26" s="650"/>
      <c r="K26" s="650"/>
      <c r="L26" s="346" t="s">
        <v>64</v>
      </c>
      <c r="M26" s="346"/>
      <c r="N26" s="640"/>
      <c r="O26" s="640"/>
      <c r="P26" s="26"/>
      <c r="Q26" s="346"/>
      <c r="R26" s="346"/>
      <c r="S26" s="346"/>
      <c r="T26" s="346"/>
      <c r="U26" s="346"/>
      <c r="V26" s="346"/>
      <c r="W26" s="346"/>
      <c r="X26" s="346"/>
      <c r="Y26" s="346"/>
      <c r="Z26" s="346"/>
      <c r="AA26" s="346"/>
      <c r="AB26" s="346"/>
      <c r="AC26" s="346"/>
      <c r="AD26" s="26"/>
    </row>
    <row r="27" spans="2:30" ht="18.75">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26"/>
    </row>
    <row r="28" spans="2:30" ht="18.75">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26"/>
    </row>
    <row r="29" spans="2:30" ht="18.75">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26"/>
    </row>
    <row r="30" spans="2:30" ht="18.7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26"/>
    </row>
    <row r="31" spans="2:30" ht="18.75">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26"/>
    </row>
    <row r="32" spans="2:30" ht="18.75">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26"/>
    </row>
    <row r="33" spans="2:34" ht="18.75">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26"/>
    </row>
    <row r="34" spans="2:34" ht="18.75">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26"/>
    </row>
    <row r="35" spans="2:34" ht="16.5">
      <c r="B35" s="648" t="s">
        <v>42</v>
      </c>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
      <c r="AF35" s="6"/>
      <c r="AG35" s="6"/>
      <c r="AH35" s="6"/>
    </row>
  </sheetData>
  <sheetProtection algorithmName="SHA-512" hashValue="i8IWbULWiZ1J4HNW1DxtfGQZgZonnk4vIGRkUzd77Zfsv1PGw/Zs5MlVY7vc/lsQNcWdFv/282BWESXlTAT+CA==" saltValue="X6YQSmkjad4/3bawrCjKSg=="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0BA8-29FF-4DBD-86C5-B7CD7B648D52}">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52" t="s">
        <v>66</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2:30" ht="20.25" customHeight="1">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20.25" customHeight="1">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4" spans="2:30" ht="18.75">
      <c r="B4" s="653" t="s">
        <v>67</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row>
    <row r="5" spans="2:30" ht="16.5" thickBot="1">
      <c r="B5" s="644" t="s">
        <v>56</v>
      </c>
      <c r="C5" s="644"/>
      <c r="D5" s="644"/>
      <c r="E5" s="638"/>
      <c r="F5" s="638"/>
      <c r="G5" s="638"/>
      <c r="H5" s="638"/>
      <c r="I5" s="638"/>
      <c r="J5" s="638"/>
      <c r="K5" s="638"/>
      <c r="L5" s="638"/>
      <c r="M5" s="638"/>
      <c r="N5" s="638"/>
      <c r="O5" s="637" t="s">
        <v>55</v>
      </c>
      <c r="P5" s="637"/>
      <c r="Q5" s="637"/>
      <c r="R5" s="637"/>
      <c r="S5" s="637"/>
      <c r="T5" s="637"/>
      <c r="U5" s="638"/>
      <c r="V5" s="638"/>
      <c r="W5" s="351" t="s">
        <v>57</v>
      </c>
      <c r="X5" s="654"/>
      <c r="Y5" s="654"/>
      <c r="Z5" s="351" t="s">
        <v>58</v>
      </c>
      <c r="AA5" s="638"/>
      <c r="AB5" s="638"/>
      <c r="AC5" s="351" t="s">
        <v>51</v>
      </c>
      <c r="AD5" s="351"/>
    </row>
    <row r="6" spans="2:30" ht="16.5" thickBot="1">
      <c r="B6" s="351" t="s">
        <v>348</v>
      </c>
      <c r="C6" s="638"/>
      <c r="D6" s="638"/>
      <c r="E6" s="638"/>
      <c r="F6" s="638"/>
      <c r="G6" s="638"/>
      <c r="H6" s="638"/>
      <c r="I6" s="638"/>
      <c r="J6" s="638"/>
      <c r="K6" s="638"/>
      <c r="L6" s="638"/>
      <c r="M6" s="644" t="s">
        <v>76</v>
      </c>
      <c r="N6" s="644"/>
      <c r="O6" s="644"/>
      <c r="P6" s="644"/>
      <c r="Q6" s="644"/>
      <c r="R6" s="638"/>
      <c r="S6" s="638"/>
      <c r="T6" s="638"/>
      <c r="U6" s="638"/>
      <c r="V6" s="638"/>
      <c r="W6" s="638"/>
      <c r="X6" s="638"/>
      <c r="Y6" s="638"/>
      <c r="Z6" s="638"/>
      <c r="AA6" s="351" t="s">
        <v>349</v>
      </c>
      <c r="AB6" s="351"/>
      <c r="AC6" s="351"/>
      <c r="AD6" s="351"/>
    </row>
    <row r="7" spans="2:30" ht="16.5">
      <c r="B7" s="322" t="s">
        <v>350</v>
      </c>
      <c r="C7" s="323"/>
      <c r="D7" s="323"/>
      <c r="E7" s="323"/>
      <c r="F7" s="323"/>
      <c r="G7" s="323"/>
      <c r="H7" s="323"/>
      <c r="I7" s="324"/>
      <c r="J7" s="324"/>
      <c r="K7" s="324"/>
      <c r="L7" s="324"/>
      <c r="M7" s="324"/>
      <c r="N7" s="324"/>
      <c r="O7" s="324"/>
      <c r="P7" s="324"/>
      <c r="Q7" s="324"/>
      <c r="R7" s="324"/>
      <c r="S7" s="324"/>
      <c r="T7" s="324"/>
      <c r="U7" s="324"/>
      <c r="V7" s="324"/>
      <c r="W7" s="324"/>
      <c r="X7" s="322"/>
      <c r="Y7" s="322"/>
      <c r="Z7" s="322"/>
      <c r="AA7" s="322"/>
      <c r="AB7" s="322"/>
      <c r="AC7" s="322"/>
      <c r="AD7" s="322"/>
    </row>
    <row r="8" spans="2:30">
      <c r="B8" s="637" t="s">
        <v>351</v>
      </c>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row>
    <row r="9" spans="2:30" ht="17.25" thickBot="1">
      <c r="B9" s="643" t="s">
        <v>70</v>
      </c>
      <c r="C9" s="643"/>
      <c r="D9" s="643"/>
      <c r="E9" s="643"/>
      <c r="F9" s="643"/>
      <c r="G9" s="643"/>
      <c r="H9" s="643"/>
      <c r="I9" s="639"/>
      <c r="J9" s="639"/>
      <c r="K9" s="639"/>
      <c r="L9" s="639"/>
      <c r="M9" s="639"/>
      <c r="N9" s="639"/>
      <c r="O9" s="639"/>
      <c r="P9" s="639"/>
      <c r="Q9" s="639"/>
      <c r="R9" s="639"/>
      <c r="S9" s="639"/>
      <c r="T9" s="322"/>
      <c r="U9" s="322"/>
      <c r="V9" s="322"/>
      <c r="W9" s="322"/>
      <c r="X9" s="322"/>
      <c r="Y9" s="322"/>
      <c r="Z9" s="324"/>
      <c r="AA9" s="322"/>
      <c r="AB9" s="322"/>
      <c r="AC9" s="322"/>
      <c r="AD9" s="322"/>
    </row>
    <row r="10" spans="2:30" ht="17.25" thickBot="1">
      <c r="B10" s="643" t="s">
        <v>71</v>
      </c>
      <c r="C10" s="643"/>
      <c r="D10" s="643"/>
      <c r="E10" s="643"/>
      <c r="F10" s="643"/>
      <c r="G10" s="643"/>
      <c r="H10" s="643"/>
      <c r="I10" s="639"/>
      <c r="J10" s="639"/>
      <c r="K10" s="639"/>
      <c r="L10" s="639"/>
      <c r="M10" s="639"/>
      <c r="N10" s="639"/>
      <c r="O10" s="639"/>
      <c r="P10" s="639"/>
      <c r="Q10" s="639"/>
      <c r="R10" s="639"/>
      <c r="S10" s="639"/>
      <c r="T10" s="322"/>
      <c r="U10" s="322"/>
      <c r="V10" s="322"/>
      <c r="W10" s="322"/>
      <c r="X10" s="322"/>
      <c r="Y10" s="322"/>
      <c r="Z10" s="324"/>
      <c r="AA10" s="322"/>
      <c r="AB10" s="322"/>
      <c r="AC10" s="322"/>
      <c r="AD10" s="322"/>
    </row>
    <row r="11" spans="2:30" ht="17.25" thickBot="1">
      <c r="B11" s="637" t="s">
        <v>72</v>
      </c>
      <c r="C11" s="637"/>
      <c r="D11" s="637"/>
      <c r="E11" s="637"/>
      <c r="F11" s="637"/>
      <c r="G11" s="637"/>
      <c r="H11" s="637"/>
      <c r="I11" s="639"/>
      <c r="J11" s="639"/>
      <c r="K11" s="639"/>
      <c r="L11" s="639"/>
      <c r="M11" s="639"/>
      <c r="N11" s="639"/>
      <c r="O11" s="639"/>
      <c r="P11" s="639"/>
      <c r="Q11" s="639"/>
      <c r="R11" s="639"/>
      <c r="S11" s="639"/>
      <c r="T11" s="351"/>
      <c r="U11" s="351"/>
      <c r="V11" s="351"/>
      <c r="W11" s="351"/>
      <c r="X11" s="351"/>
      <c r="Y11" s="351"/>
      <c r="Z11" s="324"/>
      <c r="AA11" s="322"/>
      <c r="AB11" s="322"/>
      <c r="AC11" s="322"/>
      <c r="AD11" s="324"/>
    </row>
    <row r="12" spans="2:30">
      <c r="B12" s="637" t="s">
        <v>73</v>
      </c>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row>
    <row r="13" spans="2:30" ht="16.5">
      <c r="B13" s="351" t="s">
        <v>74</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24"/>
      <c r="AA13" s="351"/>
      <c r="AB13" s="351"/>
      <c r="AC13" s="351"/>
      <c r="AD13" s="324"/>
    </row>
    <row r="14" spans="2:30" ht="17.25" thickBot="1">
      <c r="B14" s="637" t="s">
        <v>75</v>
      </c>
      <c r="C14" s="637"/>
      <c r="D14" s="637"/>
      <c r="E14" s="637"/>
      <c r="F14" s="637"/>
      <c r="G14" s="638"/>
      <c r="H14" s="638"/>
      <c r="I14" s="638"/>
      <c r="J14" s="638"/>
      <c r="K14" s="638"/>
      <c r="L14" s="638"/>
      <c r="M14" s="638"/>
      <c r="N14" s="638"/>
      <c r="O14" s="637" t="s">
        <v>54</v>
      </c>
      <c r="P14" s="637"/>
      <c r="Q14" s="637"/>
      <c r="R14" s="637"/>
      <c r="S14" s="637"/>
      <c r="T14" s="637"/>
      <c r="U14" s="637"/>
      <c r="V14" s="637"/>
      <c r="W14" s="637"/>
      <c r="X14" s="351"/>
      <c r="Y14" s="351"/>
      <c r="Z14" s="324"/>
      <c r="AA14" s="351"/>
      <c r="AB14" s="351"/>
      <c r="AC14" s="351"/>
      <c r="AD14" s="324"/>
    </row>
    <row r="15" spans="2:30" ht="18.75">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26"/>
      <c r="AA15" s="352"/>
      <c r="AB15" s="352"/>
      <c r="AC15" s="352"/>
      <c r="AD15" s="26"/>
    </row>
    <row r="16" spans="2:30" ht="18.75">
      <c r="B16" s="28"/>
      <c r="C16" s="27"/>
      <c r="D16" s="27"/>
      <c r="E16" s="27"/>
      <c r="F16" s="27"/>
      <c r="G16" s="27"/>
      <c r="H16" s="27"/>
      <c r="I16" s="27"/>
      <c r="J16" s="352"/>
      <c r="K16" s="352"/>
      <c r="L16" s="352"/>
      <c r="M16" s="352"/>
      <c r="N16" s="352"/>
      <c r="O16" s="352"/>
      <c r="P16" s="352"/>
      <c r="Q16" s="352"/>
      <c r="R16" s="352"/>
      <c r="S16" s="352"/>
      <c r="T16" s="352"/>
      <c r="U16" s="352"/>
      <c r="V16" s="352"/>
      <c r="W16" s="352"/>
      <c r="X16" s="352"/>
      <c r="Y16" s="352"/>
      <c r="Z16" s="26"/>
      <c r="AA16" s="352"/>
      <c r="AB16" s="352"/>
      <c r="AC16" s="352"/>
      <c r="AD16" s="26"/>
    </row>
    <row r="17" spans="2:30" ht="19.5" thickBot="1">
      <c r="B17" s="640" t="s">
        <v>77</v>
      </c>
      <c r="C17" s="640"/>
      <c r="D17" s="640"/>
      <c r="E17" s="640"/>
      <c r="F17" s="640"/>
      <c r="G17" s="640"/>
      <c r="H17" s="650"/>
      <c r="I17" s="650"/>
      <c r="J17" s="650"/>
      <c r="K17" s="650"/>
      <c r="L17" s="650"/>
      <c r="M17" s="650"/>
      <c r="N17" s="650"/>
      <c r="O17" s="650"/>
      <c r="P17" s="650"/>
      <c r="Q17" s="650"/>
      <c r="R17" s="27"/>
      <c r="S17" s="27"/>
      <c r="T17" s="352"/>
      <c r="U17" s="352"/>
      <c r="V17" s="352"/>
      <c r="W17" s="352"/>
      <c r="X17" s="352"/>
      <c r="Y17" s="352"/>
      <c r="Z17" s="26"/>
      <c r="AA17" s="352"/>
      <c r="AB17" s="352"/>
      <c r="AC17" s="352"/>
      <c r="AD17" s="26"/>
    </row>
    <row r="18" spans="2:30" ht="18.75">
      <c r="B18" s="352" t="s">
        <v>78</v>
      </c>
      <c r="C18" s="27"/>
      <c r="D18" s="27"/>
      <c r="E18" s="27"/>
      <c r="F18" s="27"/>
      <c r="G18" s="27"/>
      <c r="H18" s="27"/>
      <c r="I18" s="27"/>
      <c r="J18" s="27"/>
      <c r="K18" s="27"/>
      <c r="L18" s="27"/>
      <c r="M18" s="26"/>
      <c r="N18" s="27"/>
      <c r="O18" s="27"/>
      <c r="P18" s="651" t="s">
        <v>61</v>
      </c>
      <c r="Q18" s="651"/>
      <c r="R18" s="640"/>
      <c r="S18" s="640"/>
      <c r="T18" s="352"/>
      <c r="U18" s="352"/>
      <c r="V18" s="352"/>
      <c r="W18" s="352"/>
      <c r="X18" s="352"/>
      <c r="Y18" s="352"/>
      <c r="Z18" s="26"/>
      <c r="AA18" s="352"/>
      <c r="AB18" s="352"/>
      <c r="AC18" s="352"/>
      <c r="AD18" s="26"/>
    </row>
    <row r="19" spans="2:30" ht="19.5" thickBot="1">
      <c r="B19" s="640" t="s">
        <v>81</v>
      </c>
      <c r="C19" s="640"/>
      <c r="D19" s="640"/>
      <c r="E19" s="640"/>
      <c r="F19" s="640"/>
      <c r="G19" s="640"/>
      <c r="H19" s="640"/>
      <c r="I19" s="640"/>
      <c r="J19" s="650"/>
      <c r="K19" s="650"/>
      <c r="L19" s="650"/>
      <c r="M19" s="650"/>
      <c r="N19" s="650"/>
      <c r="O19" s="650"/>
      <c r="P19" s="650"/>
      <c r="Q19" s="650"/>
      <c r="R19" s="650"/>
      <c r="S19" s="650"/>
      <c r="T19" s="352"/>
      <c r="U19" s="352"/>
      <c r="V19" s="352"/>
      <c r="W19" s="352"/>
      <c r="X19" s="352"/>
      <c r="Y19" s="352"/>
      <c r="Z19" s="26"/>
      <c r="AA19" s="352"/>
      <c r="AB19" s="352"/>
      <c r="AC19" s="352"/>
      <c r="AD19" s="26"/>
    </row>
    <row r="20" spans="2:30" ht="18.75">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26"/>
      <c r="AA20" s="352"/>
      <c r="AB20" s="352"/>
      <c r="AC20" s="352"/>
      <c r="AD20" s="26"/>
    </row>
    <row r="21" spans="2:30" ht="18.75">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26"/>
      <c r="AA21" s="352"/>
      <c r="AB21" s="352"/>
      <c r="AC21" s="352"/>
      <c r="AD21" s="26"/>
    </row>
    <row r="22" spans="2:30" ht="18.75">
      <c r="B22" s="28"/>
      <c r="C22" s="27"/>
      <c r="D22" s="27"/>
      <c r="E22" s="27"/>
      <c r="F22" s="27"/>
      <c r="G22" s="27"/>
      <c r="H22" s="27"/>
      <c r="I22" s="27"/>
      <c r="J22" s="352"/>
      <c r="K22" s="352"/>
      <c r="L22" s="352"/>
      <c r="M22" s="352"/>
      <c r="N22" s="352"/>
      <c r="O22" s="352"/>
      <c r="P22" s="352"/>
      <c r="Q22" s="352"/>
      <c r="R22" s="352"/>
      <c r="S22" s="352"/>
      <c r="T22" s="352"/>
      <c r="U22" s="352"/>
      <c r="V22" s="352"/>
      <c r="W22" s="352"/>
      <c r="X22" s="352"/>
      <c r="Y22" s="352"/>
      <c r="Z22" s="26"/>
      <c r="AA22" s="352"/>
      <c r="AB22" s="352"/>
      <c r="AC22" s="352"/>
      <c r="AD22" s="26"/>
    </row>
    <row r="23" spans="2:30" ht="19.5" thickBot="1">
      <c r="B23" s="640" t="s">
        <v>79</v>
      </c>
      <c r="C23" s="640"/>
      <c r="D23" s="640"/>
      <c r="E23" s="640"/>
      <c r="F23" s="640"/>
      <c r="G23" s="640"/>
      <c r="H23" s="650"/>
      <c r="I23" s="650"/>
      <c r="J23" s="650"/>
      <c r="K23" s="650"/>
      <c r="L23" s="650"/>
      <c r="M23" s="650"/>
      <c r="N23" s="650"/>
      <c r="O23" s="650"/>
      <c r="P23" s="650"/>
      <c r="Q23" s="650"/>
      <c r="R23" s="27"/>
      <c r="S23" s="27"/>
      <c r="T23" s="352"/>
      <c r="U23" s="352"/>
      <c r="V23" s="352"/>
      <c r="W23" s="352"/>
      <c r="X23" s="352"/>
      <c r="Y23" s="352"/>
      <c r="Z23" s="26"/>
      <c r="AA23" s="352"/>
      <c r="AB23" s="352"/>
      <c r="AC23" s="352"/>
      <c r="AD23" s="26"/>
    </row>
    <row r="24" spans="2:30" ht="18.75">
      <c r="B24" s="352"/>
      <c r="C24" s="27"/>
      <c r="D24" s="27"/>
      <c r="E24" s="27"/>
      <c r="F24" s="27"/>
      <c r="G24" s="352"/>
      <c r="H24" s="352"/>
      <c r="I24" s="352"/>
      <c r="J24" s="352"/>
      <c r="K24" s="352"/>
      <c r="L24" s="352"/>
      <c r="M24" s="26"/>
      <c r="N24" s="27"/>
      <c r="O24" s="27"/>
      <c r="P24" s="640" t="s">
        <v>63</v>
      </c>
      <c r="Q24" s="640"/>
      <c r="R24" s="640"/>
      <c r="S24" s="640"/>
      <c r="T24" s="352"/>
      <c r="U24" s="352"/>
      <c r="V24" s="352"/>
      <c r="W24" s="352"/>
      <c r="X24" s="352"/>
      <c r="Y24" s="352"/>
      <c r="Z24" s="26"/>
      <c r="AA24" s="352"/>
      <c r="AB24" s="352"/>
      <c r="AC24" s="352"/>
      <c r="AD24" s="26"/>
    </row>
    <row r="25" spans="2:30" ht="19.5" thickBot="1">
      <c r="B25" s="640" t="s">
        <v>80</v>
      </c>
      <c r="C25" s="640"/>
      <c r="D25" s="640"/>
      <c r="E25" s="640"/>
      <c r="F25" s="640"/>
      <c r="G25" s="640"/>
      <c r="H25" s="640"/>
      <c r="I25" s="640"/>
      <c r="J25" s="650"/>
      <c r="K25" s="650"/>
      <c r="L25" s="650"/>
      <c r="M25" s="650"/>
      <c r="N25" s="650"/>
      <c r="O25" s="650"/>
      <c r="P25" s="650"/>
      <c r="Q25" s="650"/>
      <c r="R25" s="650"/>
      <c r="S25" s="650"/>
      <c r="T25" s="352"/>
      <c r="U25" s="352"/>
      <c r="V25" s="352"/>
      <c r="W25" s="352"/>
      <c r="X25" s="352"/>
      <c r="Y25" s="352"/>
      <c r="Z25" s="26"/>
      <c r="AA25" s="352"/>
      <c r="AB25" s="352"/>
      <c r="AC25" s="352"/>
      <c r="AD25" s="26"/>
    </row>
    <row r="26" spans="2:30" ht="18.75">
      <c r="B26" s="29"/>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26"/>
      <c r="AA26" s="352"/>
      <c r="AB26" s="352"/>
      <c r="AC26" s="352"/>
      <c r="AD26" s="26"/>
    </row>
    <row r="27" spans="2:30" ht="19.5" thickBot="1">
      <c r="B27" s="640" t="s">
        <v>65</v>
      </c>
      <c r="C27" s="640"/>
      <c r="D27" s="650"/>
      <c r="E27" s="650"/>
      <c r="F27" s="352" t="s">
        <v>57</v>
      </c>
      <c r="G27" s="650"/>
      <c r="H27" s="650"/>
      <c r="I27" s="352" t="s">
        <v>58</v>
      </c>
      <c r="J27" s="650"/>
      <c r="K27" s="650"/>
      <c r="L27" s="352" t="s">
        <v>64</v>
      </c>
      <c r="M27" s="352"/>
      <c r="N27" s="640"/>
      <c r="O27" s="640"/>
      <c r="P27" s="26"/>
      <c r="Q27" s="352"/>
      <c r="R27" s="352"/>
      <c r="S27" s="352"/>
      <c r="T27" s="352"/>
      <c r="U27" s="352"/>
      <c r="V27" s="352"/>
      <c r="W27" s="352"/>
      <c r="X27" s="352"/>
      <c r="Y27" s="352"/>
      <c r="Z27" s="352"/>
      <c r="AA27" s="352"/>
      <c r="AB27" s="352"/>
      <c r="AC27" s="352"/>
      <c r="AD27" s="26"/>
    </row>
    <row r="28" spans="2:30" ht="18.75">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26"/>
      <c r="AA28" s="352"/>
      <c r="AB28" s="352"/>
      <c r="AC28" s="352"/>
      <c r="AD28" s="26"/>
    </row>
    <row r="29" spans="2:30" ht="18.75">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26"/>
      <c r="AA29" s="352"/>
      <c r="AB29" s="352"/>
      <c r="AC29" s="352"/>
      <c r="AD29" s="26"/>
    </row>
    <row r="30" spans="2:30" ht="18.75">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26"/>
      <c r="AA30" s="352"/>
      <c r="AB30" s="352"/>
      <c r="AC30" s="352"/>
      <c r="AD30" s="26"/>
    </row>
    <row r="31" spans="2:30" ht="18.75">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26"/>
      <c r="AA31" s="352"/>
      <c r="AB31" s="352"/>
      <c r="AC31" s="352"/>
      <c r="AD31" s="26"/>
    </row>
    <row r="32" spans="2:30" ht="18.75">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26"/>
      <c r="AA32" s="352"/>
      <c r="AB32" s="352"/>
      <c r="AC32" s="352"/>
      <c r="AD32" s="26"/>
    </row>
    <row r="33" spans="2:34" ht="18.75">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26"/>
      <c r="AA33" s="352"/>
      <c r="AB33" s="352"/>
      <c r="AC33" s="352"/>
      <c r="AD33" s="26"/>
    </row>
    <row r="34" spans="2:34" ht="18.75">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26"/>
      <c r="AA34" s="352"/>
      <c r="AB34" s="352"/>
      <c r="AC34" s="352"/>
      <c r="AD34" s="26"/>
    </row>
    <row r="35" spans="2:34" ht="18.75">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26"/>
      <c r="AA35" s="352"/>
      <c r="AB35" s="352"/>
      <c r="AC35" s="352"/>
      <c r="AD35" s="26"/>
    </row>
    <row r="36" spans="2:34" ht="16.5">
      <c r="B36" s="648" t="s">
        <v>42</v>
      </c>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
      <c r="AF36" s="6"/>
      <c r="AG36" s="6"/>
      <c r="AH36" s="6"/>
    </row>
    <row r="37" spans="2:34" ht="16.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6"/>
      <c r="AF37" s="6"/>
      <c r="AG37" s="6"/>
      <c r="AH37" s="6"/>
    </row>
  </sheetData>
  <sheetProtection algorithmName="SHA-512" hashValue="2qySlw7IgsPCh8f8Fcf9RSYmvWI16caPhUQMohEdvSEAdl17TlCN3RDeWnkVQoEtL4AoDzsmxChAeyi8jtKfJw==" saltValue="vFlHwNmVP7SffMipw99URA=="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34D5-FA28-48E2-A111-D8C6208872A1}">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58" t="s">
        <v>8</v>
      </c>
      <c r="C1" s="659"/>
      <c r="D1" s="659"/>
      <c r="E1" s="659"/>
      <c r="F1" s="659"/>
      <c r="G1" s="659"/>
      <c r="H1" s="659"/>
      <c r="I1" s="659"/>
      <c r="J1" s="659"/>
      <c r="K1" s="659"/>
      <c r="L1" s="659"/>
      <c r="M1" s="659"/>
      <c r="N1" s="659"/>
      <c r="O1" s="659"/>
      <c r="P1" s="659"/>
      <c r="Q1" s="659"/>
      <c r="R1" s="659"/>
      <c r="S1" s="659"/>
      <c r="T1" s="659"/>
      <c r="U1" s="659"/>
      <c r="V1" s="659"/>
      <c r="W1" s="659"/>
      <c r="X1" s="659"/>
      <c r="Y1" s="659"/>
      <c r="Z1" s="660"/>
      <c r="AA1" s="12"/>
      <c r="AB1" s="12"/>
      <c r="AC1" s="12"/>
      <c r="AD1" s="12"/>
    </row>
    <row r="2" spans="2:30">
      <c r="B2" s="661" t="s">
        <v>324</v>
      </c>
      <c r="C2" s="662"/>
      <c r="D2" s="662"/>
      <c r="E2" s="662"/>
      <c r="F2" s="662"/>
      <c r="G2" s="662"/>
      <c r="H2" s="662"/>
      <c r="I2" s="662"/>
      <c r="J2" s="662"/>
      <c r="K2" s="662"/>
      <c r="L2" s="662"/>
      <c r="M2" s="662"/>
      <c r="N2" s="662"/>
      <c r="O2" s="662"/>
      <c r="P2" s="662"/>
      <c r="Q2" s="662"/>
      <c r="R2" s="662"/>
      <c r="S2" s="662"/>
      <c r="T2" s="662"/>
      <c r="U2" s="662"/>
      <c r="V2" s="662"/>
      <c r="W2" s="662"/>
      <c r="X2" s="662"/>
      <c r="Y2" s="662"/>
      <c r="Z2" s="663"/>
      <c r="AA2" s="10"/>
      <c r="AB2" s="10"/>
      <c r="AC2" s="10"/>
      <c r="AD2" s="10"/>
    </row>
    <row r="3" spans="2:30">
      <c r="B3" s="664" t="s">
        <v>325</v>
      </c>
      <c r="C3" s="665"/>
      <c r="D3" s="665"/>
      <c r="E3" s="665"/>
      <c r="F3" s="665"/>
      <c r="G3" s="665"/>
      <c r="H3" s="665"/>
      <c r="I3" s="665"/>
      <c r="J3" s="665"/>
      <c r="K3" s="665"/>
      <c r="L3" s="665"/>
      <c r="M3" s="665"/>
      <c r="N3" s="665"/>
      <c r="O3" s="665"/>
      <c r="P3" s="665"/>
      <c r="Q3" s="665"/>
      <c r="R3" s="665"/>
      <c r="S3" s="665"/>
      <c r="T3" s="665"/>
      <c r="U3" s="665"/>
      <c r="V3" s="665"/>
      <c r="W3" s="665"/>
      <c r="X3" s="665"/>
      <c r="Y3" s="665"/>
      <c r="Z3" s="666"/>
      <c r="AA3" s="7"/>
      <c r="AB3" s="7"/>
      <c r="AC3" s="7"/>
      <c r="AD3" s="7"/>
    </row>
    <row r="4" spans="2:30">
      <c r="B4" s="667" t="s">
        <v>326</v>
      </c>
      <c r="C4" s="668"/>
      <c r="D4" s="668"/>
      <c r="E4" s="668"/>
      <c r="F4" s="668"/>
      <c r="G4" s="668"/>
      <c r="H4" s="668"/>
      <c r="I4" s="668"/>
      <c r="J4" s="668"/>
      <c r="K4" s="668"/>
      <c r="L4" s="668"/>
      <c r="M4" s="668"/>
      <c r="N4" s="668"/>
      <c r="O4" s="668"/>
      <c r="P4" s="668"/>
      <c r="Q4" s="668"/>
      <c r="R4" s="668"/>
      <c r="S4" s="668"/>
      <c r="T4" s="668"/>
      <c r="U4" s="668"/>
      <c r="V4" s="668"/>
      <c r="W4" s="668"/>
      <c r="X4" s="668"/>
      <c r="Y4" s="668"/>
      <c r="Z4" s="669"/>
      <c r="AA4" s="10"/>
      <c r="AB4" s="10"/>
      <c r="AC4" s="10"/>
      <c r="AD4" s="10"/>
    </row>
    <row r="5" spans="2:30">
      <c r="B5" s="667" t="s">
        <v>9</v>
      </c>
      <c r="C5" s="668"/>
      <c r="D5" s="668"/>
      <c r="E5" s="668"/>
      <c r="F5" s="668"/>
      <c r="G5" s="668"/>
      <c r="H5" s="668"/>
      <c r="I5" s="668"/>
      <c r="J5" s="668"/>
      <c r="K5" s="668"/>
      <c r="L5" s="668"/>
      <c r="M5" s="668"/>
      <c r="N5" s="668"/>
      <c r="O5" s="668"/>
      <c r="P5" s="668"/>
      <c r="Q5" s="668"/>
      <c r="R5" s="668"/>
      <c r="S5" s="668"/>
      <c r="T5" s="668"/>
      <c r="U5" s="668"/>
      <c r="V5" s="668"/>
      <c r="W5" s="668"/>
      <c r="X5" s="668"/>
      <c r="Y5" s="668"/>
      <c r="Z5" s="669"/>
      <c r="AA5" s="10"/>
      <c r="AB5" s="10"/>
      <c r="AC5" s="10"/>
      <c r="AD5" s="10"/>
    </row>
    <row r="6" spans="2:30" ht="16.5" thickBot="1">
      <c r="B6" s="655" t="s">
        <v>10</v>
      </c>
      <c r="C6" s="656"/>
      <c r="D6" s="656"/>
      <c r="E6" s="656"/>
      <c r="F6" s="656"/>
      <c r="G6" s="656"/>
      <c r="H6" s="656"/>
      <c r="I6" s="656"/>
      <c r="J6" s="656"/>
      <c r="K6" s="656"/>
      <c r="L6" s="656"/>
      <c r="M6" s="656"/>
      <c r="N6" s="656"/>
      <c r="O6" s="656"/>
      <c r="P6" s="656"/>
      <c r="Q6" s="656"/>
      <c r="R6" s="656"/>
      <c r="S6" s="656"/>
      <c r="T6" s="656"/>
      <c r="U6" s="656"/>
      <c r="V6" s="656"/>
      <c r="W6" s="656"/>
      <c r="X6" s="656"/>
      <c r="Y6" s="656"/>
      <c r="Z6" s="657"/>
      <c r="AA6" s="10"/>
      <c r="AB6" s="10"/>
      <c r="AC6" s="10"/>
      <c r="AD6" s="10"/>
    </row>
    <row r="7" spans="2:30">
      <c r="B7" s="670" t="s">
        <v>11</v>
      </c>
      <c r="C7" s="671"/>
      <c r="D7" s="671"/>
      <c r="E7" s="671"/>
      <c r="F7" s="671"/>
      <c r="G7" s="671"/>
      <c r="H7" s="671"/>
      <c r="I7" s="671"/>
      <c r="J7" s="671"/>
      <c r="K7" s="671"/>
      <c r="L7" s="671"/>
      <c r="M7" s="671"/>
      <c r="N7" s="671"/>
      <c r="O7" s="671"/>
      <c r="P7" s="671"/>
      <c r="Q7" s="671"/>
      <c r="R7" s="671"/>
      <c r="S7" s="671"/>
      <c r="T7" s="671"/>
      <c r="U7" s="671"/>
      <c r="V7" s="671"/>
      <c r="W7" s="671"/>
      <c r="X7" s="671"/>
      <c r="Y7" s="671"/>
      <c r="Z7" s="672"/>
      <c r="AA7" s="13"/>
      <c r="AB7" s="13"/>
      <c r="AC7" s="13"/>
      <c r="AD7" s="13"/>
    </row>
    <row r="8" spans="2:30">
      <c r="B8" s="673" t="s">
        <v>327</v>
      </c>
      <c r="C8" s="674"/>
      <c r="D8" s="674"/>
      <c r="E8" s="674"/>
      <c r="F8" s="674"/>
      <c r="G8" s="674"/>
      <c r="H8" s="674"/>
      <c r="I8" s="674"/>
      <c r="J8" s="674"/>
      <c r="K8" s="674"/>
      <c r="L8" s="674"/>
      <c r="M8" s="674"/>
      <c r="N8" s="674"/>
      <c r="O8" s="674"/>
      <c r="P8" s="674"/>
      <c r="Q8" s="674"/>
      <c r="R8" s="674"/>
      <c r="S8" s="674"/>
      <c r="T8" s="674"/>
      <c r="U8" s="674"/>
      <c r="V8" s="674"/>
      <c r="W8" s="674"/>
      <c r="X8" s="674"/>
      <c r="Y8" s="674"/>
      <c r="Z8" s="675"/>
      <c r="AA8" s="8"/>
      <c r="AB8" s="8"/>
      <c r="AC8" s="8"/>
      <c r="AD8" s="8"/>
    </row>
    <row r="9" spans="2:30">
      <c r="B9" s="667" t="s">
        <v>328</v>
      </c>
      <c r="C9" s="668"/>
      <c r="D9" s="668"/>
      <c r="E9" s="668"/>
      <c r="F9" s="668"/>
      <c r="G9" s="668"/>
      <c r="H9" s="668"/>
      <c r="I9" s="668"/>
      <c r="J9" s="668"/>
      <c r="K9" s="668"/>
      <c r="L9" s="668"/>
      <c r="M9" s="668"/>
      <c r="N9" s="668"/>
      <c r="O9" s="668"/>
      <c r="P9" s="668"/>
      <c r="Q9" s="668"/>
      <c r="R9" s="668"/>
      <c r="S9" s="668"/>
      <c r="T9" s="668"/>
      <c r="U9" s="668"/>
      <c r="V9" s="668"/>
      <c r="W9" s="668"/>
      <c r="X9" s="668"/>
      <c r="Y9" s="668"/>
      <c r="Z9" s="669"/>
      <c r="AA9" s="10"/>
      <c r="AB9" s="10"/>
      <c r="AC9" s="10"/>
      <c r="AD9" s="10"/>
    </row>
    <row r="10" spans="2:30">
      <c r="B10" s="667" t="s">
        <v>329</v>
      </c>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9"/>
      <c r="AA10" s="10"/>
      <c r="AB10" s="10"/>
      <c r="AC10" s="10"/>
      <c r="AD10" s="10"/>
    </row>
    <row r="11" spans="2:30">
      <c r="B11" s="667" t="s">
        <v>12</v>
      </c>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669"/>
      <c r="AA11" s="10"/>
      <c r="AB11" s="10"/>
      <c r="AC11" s="10"/>
      <c r="AD11" s="10"/>
    </row>
    <row r="12" spans="2:30" ht="16.5" thickBot="1">
      <c r="B12" s="655" t="s">
        <v>13</v>
      </c>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7"/>
      <c r="AA12" s="10"/>
      <c r="AB12" s="10"/>
      <c r="AC12" s="10"/>
      <c r="AD12" s="10"/>
    </row>
    <row r="13" spans="2:30">
      <c r="B13" s="670" t="s">
        <v>14</v>
      </c>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2"/>
      <c r="AA13" s="13"/>
      <c r="AB13" s="13"/>
      <c r="AC13" s="13"/>
      <c r="AD13" s="13"/>
    </row>
    <row r="14" spans="2:30">
      <c r="B14" s="667" t="s">
        <v>15</v>
      </c>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9"/>
      <c r="AA14" s="10"/>
      <c r="AB14" s="10"/>
      <c r="AC14" s="10"/>
      <c r="AD14" s="10"/>
    </row>
    <row r="15" spans="2:30">
      <c r="B15" s="667" t="s">
        <v>16</v>
      </c>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9"/>
      <c r="AA15" s="10"/>
      <c r="AB15" s="10"/>
      <c r="AC15" s="10"/>
      <c r="AD15" s="10"/>
    </row>
    <row r="16" spans="2:30">
      <c r="B16" s="667" t="s">
        <v>17</v>
      </c>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9"/>
      <c r="AA16" s="10"/>
      <c r="AB16" s="10"/>
      <c r="AC16" s="10"/>
      <c r="AD16" s="10"/>
    </row>
    <row r="17" spans="2:30" ht="24.75" customHeight="1">
      <c r="B17" s="667" t="s">
        <v>18</v>
      </c>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669"/>
      <c r="AA17" s="10"/>
      <c r="AB17" s="10"/>
      <c r="AC17" s="10"/>
      <c r="AD17" s="10"/>
    </row>
    <row r="18" spans="2:30">
      <c r="B18" s="667" t="s">
        <v>330</v>
      </c>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9"/>
      <c r="AA18" s="10"/>
      <c r="AB18" s="10"/>
      <c r="AC18" s="10"/>
      <c r="AD18" s="10"/>
    </row>
    <row r="19" spans="2:30">
      <c r="B19" s="667" t="s">
        <v>19</v>
      </c>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9"/>
      <c r="AA19" s="10"/>
      <c r="AB19" s="10"/>
      <c r="AC19" s="10"/>
      <c r="AD19" s="10"/>
    </row>
    <row r="20" spans="2:30">
      <c r="B20" s="676" t="s">
        <v>20</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8"/>
      <c r="AA20" s="11"/>
      <c r="AB20" s="11"/>
      <c r="AC20" s="11"/>
      <c r="AD20" s="11"/>
    </row>
    <row r="21" spans="2:30">
      <c r="B21" s="667" t="s">
        <v>331</v>
      </c>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9"/>
      <c r="AA21" s="10"/>
      <c r="AB21" s="10"/>
      <c r="AC21" s="10"/>
      <c r="AD21" s="10"/>
    </row>
    <row r="22" spans="2:30" ht="16.5" thickBot="1">
      <c r="B22" s="655" t="s">
        <v>332</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7"/>
      <c r="AA22" s="10"/>
      <c r="AB22" s="10"/>
      <c r="AC22" s="10"/>
      <c r="AD22" s="10"/>
    </row>
    <row r="23" spans="2:30">
      <c r="B23" s="679" t="s">
        <v>333</v>
      </c>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1"/>
      <c r="AA23" s="7"/>
      <c r="AB23" s="7"/>
      <c r="AC23" s="7"/>
      <c r="AD23" s="7"/>
    </row>
    <row r="24" spans="2:30">
      <c r="B24" s="664" t="s">
        <v>334</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6"/>
      <c r="AA24" s="7"/>
      <c r="AB24" s="7"/>
      <c r="AC24" s="7"/>
      <c r="AD24" s="7"/>
    </row>
    <row r="25" spans="2:30">
      <c r="B25" s="664" t="s">
        <v>335</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6"/>
      <c r="AA25" s="7"/>
      <c r="AB25" s="7"/>
      <c r="AC25" s="7"/>
      <c r="AD25" s="7"/>
    </row>
    <row r="26" spans="2:30" ht="16.5" thickBot="1">
      <c r="B26" s="684" t="s">
        <v>336</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6"/>
      <c r="AA26" s="7"/>
      <c r="AB26" s="7"/>
      <c r="AC26" s="7"/>
      <c r="AD26" s="7"/>
    </row>
    <row r="27" spans="2:30">
      <c r="B27" s="687" t="s">
        <v>337</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9"/>
      <c r="AA27" s="5"/>
      <c r="AB27" s="5"/>
      <c r="AC27" s="5"/>
      <c r="AD27" s="5"/>
    </row>
    <row r="28" spans="2:30" ht="15.75" customHeight="1">
      <c r="B28" s="690" t="s">
        <v>136</v>
      </c>
      <c r="C28" s="691"/>
      <c r="D28" s="692"/>
      <c r="E28" s="692"/>
      <c r="F28" s="692"/>
      <c r="G28" s="692"/>
      <c r="H28" s="692"/>
      <c r="I28" s="691" t="s">
        <v>137</v>
      </c>
      <c r="J28" s="691"/>
      <c r="K28" s="692"/>
      <c r="L28" s="692"/>
      <c r="M28" s="692"/>
      <c r="N28" s="692"/>
      <c r="O28" s="692"/>
      <c r="P28" s="692"/>
      <c r="Q28" s="692"/>
      <c r="R28" s="692"/>
      <c r="S28" s="692"/>
      <c r="T28" s="692"/>
      <c r="U28" s="692"/>
      <c r="V28" s="692"/>
      <c r="W28" s="692"/>
      <c r="X28" s="692"/>
      <c r="Y28" s="692"/>
      <c r="Z28" s="693"/>
      <c r="AA28" s="8"/>
      <c r="AB28" s="8"/>
      <c r="AC28" s="8"/>
      <c r="AD28" s="8"/>
    </row>
    <row r="29" spans="2:30" ht="16.5" customHeight="1" thickBot="1">
      <c r="B29" s="694" t="s">
        <v>138</v>
      </c>
      <c r="C29" s="695"/>
      <c r="D29" s="682"/>
      <c r="E29" s="682"/>
      <c r="F29" s="682"/>
      <c r="G29" s="682"/>
      <c r="H29" s="695" t="s">
        <v>139</v>
      </c>
      <c r="I29" s="695"/>
      <c r="J29" s="682"/>
      <c r="K29" s="682"/>
      <c r="L29" s="682"/>
      <c r="M29" s="682"/>
      <c r="N29" s="695" t="s">
        <v>140</v>
      </c>
      <c r="O29" s="695"/>
      <c r="P29" s="682"/>
      <c r="Q29" s="682"/>
      <c r="R29" s="682"/>
      <c r="S29" s="682"/>
      <c r="T29" s="682"/>
      <c r="U29" s="682"/>
      <c r="V29" s="682"/>
      <c r="W29" s="682"/>
      <c r="X29" s="682"/>
      <c r="Y29" s="682"/>
      <c r="Z29" s="683"/>
      <c r="AA29" s="8"/>
      <c r="AB29" s="8"/>
      <c r="AC29" s="8"/>
      <c r="AD29" s="8"/>
    </row>
    <row r="30" spans="2:30">
      <c r="B30" s="698" t="s">
        <v>141</v>
      </c>
      <c r="C30" s="699"/>
      <c r="D30" s="699"/>
      <c r="E30" s="699"/>
      <c r="F30" s="699"/>
      <c r="G30" s="699"/>
      <c r="H30" s="700" t="s">
        <v>338</v>
      </c>
      <c r="I30" s="700"/>
      <c r="J30" s="700"/>
      <c r="K30" s="700"/>
      <c r="L30" s="700"/>
      <c r="M30" s="700"/>
      <c r="N30" s="700"/>
      <c r="O30" s="700"/>
      <c r="P30" s="700"/>
      <c r="Q30" s="700"/>
      <c r="R30" s="700"/>
      <c r="S30" s="700"/>
      <c r="T30" s="700"/>
      <c r="U30" s="700"/>
      <c r="V30" s="700"/>
      <c r="W30" s="700"/>
      <c r="X30" s="700"/>
      <c r="Y30" s="700"/>
      <c r="Z30" s="701"/>
      <c r="AA30" s="9"/>
      <c r="AB30" s="9"/>
      <c r="AC30" s="9"/>
      <c r="AD30" s="9"/>
    </row>
    <row r="31" spans="2:30">
      <c r="B31" s="702" t="s">
        <v>339</v>
      </c>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4"/>
      <c r="AA31" s="9"/>
      <c r="AB31" s="9"/>
      <c r="AC31" s="9"/>
      <c r="AD31" s="9"/>
    </row>
    <row r="32" spans="2:30" ht="15.75" customHeight="1">
      <c r="B32" s="705" t="s">
        <v>340</v>
      </c>
      <c r="C32" s="706"/>
      <c r="D32" s="706"/>
      <c r="E32" s="706"/>
      <c r="F32" s="707"/>
      <c r="G32" s="707"/>
      <c r="H32" s="707"/>
      <c r="I32" s="707"/>
      <c r="J32" s="707"/>
      <c r="K32" s="707"/>
      <c r="L32" s="707"/>
      <c r="M32" s="707"/>
      <c r="N32" s="707"/>
      <c r="O32" s="707"/>
      <c r="P32" s="707"/>
      <c r="Q32" s="707"/>
      <c r="R32" s="707"/>
      <c r="S32" s="707"/>
      <c r="T32" s="707"/>
      <c r="U32" s="707"/>
      <c r="V32" s="707"/>
      <c r="W32" s="707"/>
      <c r="X32" s="707"/>
      <c r="Y32" s="707"/>
      <c r="Z32" s="708"/>
      <c r="AA32" s="3"/>
      <c r="AB32" s="3"/>
      <c r="AC32" s="3"/>
      <c r="AD32" s="3"/>
    </row>
    <row r="33" spans="2:30" ht="47.25" customHeight="1" thickBot="1">
      <c r="B33" s="709" t="s">
        <v>341</v>
      </c>
      <c r="C33" s="710"/>
      <c r="D33" s="710"/>
      <c r="E33" s="710"/>
      <c r="F33" s="710"/>
      <c r="G33" s="711"/>
      <c r="H33" s="712"/>
      <c r="I33" s="712"/>
      <c r="J33" s="712"/>
      <c r="K33" s="712"/>
      <c r="L33" s="712"/>
      <c r="M33" s="712"/>
      <c r="N33" s="712"/>
      <c r="O33" s="713" t="s">
        <v>342</v>
      </c>
      <c r="P33" s="714"/>
      <c r="Q33" s="714"/>
      <c r="R33" s="714"/>
      <c r="S33" s="714"/>
      <c r="T33" s="711"/>
      <c r="U33" s="712"/>
      <c r="V33" s="712"/>
      <c r="W33" s="712"/>
      <c r="X33" s="712"/>
      <c r="Y33" s="712"/>
      <c r="Z33" s="311"/>
      <c r="AA33" s="4"/>
      <c r="AB33" s="4"/>
      <c r="AC33" s="4"/>
      <c r="AD33" s="4"/>
    </row>
    <row r="34" spans="2:30">
      <c r="B34" s="696" t="s">
        <v>343</v>
      </c>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5"/>
      <c r="AB34" s="5"/>
      <c r="AC34" s="5"/>
      <c r="AD34" s="5"/>
    </row>
    <row r="35" spans="2:30" ht="16.5">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6"/>
      <c r="AB35" s="6"/>
      <c r="AC35" s="6"/>
      <c r="AD35" s="6"/>
    </row>
    <row r="36" spans="2:30">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2:30">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2:30">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2:30" ht="16.5">
      <c r="B39" s="648" t="s">
        <v>42</v>
      </c>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
      <c r="AB39" s="6"/>
      <c r="AC39" s="6"/>
      <c r="AD39" s="6"/>
    </row>
  </sheetData>
  <sheetProtection algorithmName="SHA-512" hashValue="S8CgivnEQVjkoi6J7ZvP2vKXU9/fcJutonYprrybsIwzzLqaiPYnho/Kc8nbiQmkUHm7q9fxwYEx3YqKvx4qAQ==" saltValue="x39ixHRgGkDP6s3R6pkQOg=="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D60F-FA2D-4DF5-859F-B3B2C3DD5615}">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30" t="s">
        <v>41</v>
      </c>
      <c r="C1" s="730"/>
      <c r="D1" s="730"/>
      <c r="E1" s="730"/>
      <c r="F1" s="730"/>
      <c r="G1" s="730"/>
      <c r="H1" s="730"/>
      <c r="I1" s="730"/>
      <c r="J1" s="730"/>
      <c r="K1" s="730"/>
      <c r="L1" s="730"/>
      <c r="M1" s="730"/>
      <c r="N1" s="730"/>
      <c r="O1" s="730"/>
      <c r="P1" s="730"/>
      <c r="Q1" s="730"/>
      <c r="R1" s="730"/>
      <c r="S1" s="730"/>
      <c r="T1" s="730"/>
      <c r="U1" s="730"/>
      <c r="V1" s="730"/>
      <c r="W1" s="730"/>
      <c r="X1" s="730"/>
      <c r="Y1" s="730"/>
      <c r="Z1" s="730"/>
    </row>
    <row r="2" spans="2:30" ht="27.75">
      <c r="B2" s="717" t="s">
        <v>21</v>
      </c>
      <c r="C2" s="718"/>
      <c r="D2" s="718"/>
      <c r="E2" s="718"/>
      <c r="F2" s="718"/>
      <c r="G2" s="718"/>
      <c r="H2" s="718"/>
      <c r="I2" s="718"/>
      <c r="J2" s="718"/>
      <c r="K2" s="718"/>
      <c r="L2" s="718"/>
      <c r="M2" s="718"/>
      <c r="N2" s="718"/>
      <c r="O2" s="718"/>
      <c r="P2" s="718"/>
      <c r="Q2" s="718"/>
      <c r="R2" s="718"/>
      <c r="S2" s="718"/>
      <c r="T2" s="718"/>
      <c r="U2" s="718"/>
      <c r="V2" s="718"/>
      <c r="W2" s="718"/>
      <c r="X2" s="718"/>
      <c r="Y2" s="718"/>
      <c r="Z2" s="719"/>
      <c r="AA2" s="12"/>
      <c r="AB2" s="12"/>
      <c r="AC2" s="12"/>
      <c r="AD2" s="12"/>
    </row>
    <row r="3" spans="2:30" ht="27.75">
      <c r="B3" s="720" t="s">
        <v>22</v>
      </c>
      <c r="C3" s="721"/>
      <c r="D3" s="721"/>
      <c r="E3" s="721"/>
      <c r="F3" s="721"/>
      <c r="G3" s="721"/>
      <c r="H3" s="721"/>
      <c r="I3" s="721"/>
      <c r="J3" s="721"/>
      <c r="K3" s="721"/>
      <c r="L3" s="721"/>
      <c r="M3" s="721"/>
      <c r="N3" s="721"/>
      <c r="O3" s="721"/>
      <c r="P3" s="721"/>
      <c r="Q3" s="721"/>
      <c r="R3" s="721"/>
      <c r="S3" s="721"/>
      <c r="T3" s="721"/>
      <c r="U3" s="721"/>
      <c r="V3" s="721"/>
      <c r="W3" s="721"/>
      <c r="X3" s="721"/>
      <c r="Y3" s="721"/>
      <c r="Z3" s="722"/>
      <c r="AA3" s="10"/>
      <c r="AB3" s="10"/>
      <c r="AC3" s="10"/>
      <c r="AD3" s="10"/>
    </row>
    <row r="4" spans="2:30" ht="27.75">
      <c r="B4" s="720" t="s">
        <v>310</v>
      </c>
      <c r="C4" s="721"/>
      <c r="D4" s="721"/>
      <c r="E4" s="721"/>
      <c r="F4" s="721"/>
      <c r="G4" s="721"/>
      <c r="H4" s="721"/>
      <c r="I4" s="721"/>
      <c r="J4" s="721"/>
      <c r="K4" s="721"/>
      <c r="L4" s="721"/>
      <c r="M4" s="721"/>
      <c r="N4" s="721"/>
      <c r="O4" s="721"/>
      <c r="P4" s="721"/>
      <c r="Q4" s="721"/>
      <c r="R4" s="721"/>
      <c r="S4" s="721"/>
      <c r="T4" s="721"/>
      <c r="U4" s="721"/>
      <c r="V4" s="721"/>
      <c r="W4" s="721"/>
      <c r="X4" s="721"/>
      <c r="Y4" s="721"/>
      <c r="Z4" s="722"/>
      <c r="AA4" s="7"/>
      <c r="AB4" s="7"/>
      <c r="AC4" s="7"/>
      <c r="AD4" s="7"/>
    </row>
    <row r="5" spans="2:30" ht="25.5">
      <c r="B5" s="723" t="s">
        <v>307</v>
      </c>
      <c r="C5" s="724"/>
      <c r="D5" s="724"/>
      <c r="E5" s="724"/>
      <c r="F5" s="724"/>
      <c r="G5" s="724"/>
      <c r="H5" s="724"/>
      <c r="I5" s="724"/>
      <c r="J5" s="724"/>
      <c r="K5" s="724"/>
      <c r="L5" s="724"/>
      <c r="M5" s="724"/>
      <c r="N5" s="724"/>
      <c r="O5" s="724"/>
      <c r="P5" s="724"/>
      <c r="Q5" s="724"/>
      <c r="R5" s="724"/>
      <c r="S5" s="724"/>
      <c r="T5" s="724"/>
      <c r="U5" s="724"/>
      <c r="V5" s="724"/>
      <c r="W5" s="724"/>
      <c r="X5" s="724"/>
      <c r="Y5" s="724"/>
      <c r="Z5" s="725"/>
      <c r="AA5" s="10"/>
      <c r="AB5" s="10"/>
      <c r="AC5" s="10"/>
      <c r="AD5" s="10"/>
    </row>
    <row r="6" spans="2:30" ht="26.25" thickBot="1">
      <c r="B6" s="726" t="s">
        <v>23</v>
      </c>
      <c r="C6" s="727"/>
      <c r="D6" s="727"/>
      <c r="E6" s="727"/>
      <c r="F6" s="727"/>
      <c r="G6" s="727"/>
      <c r="H6" s="727"/>
      <c r="I6" s="727"/>
      <c r="J6" s="727"/>
      <c r="K6" s="727"/>
      <c r="L6" s="727"/>
      <c r="M6" s="727"/>
      <c r="N6" s="727"/>
      <c r="O6" s="727"/>
      <c r="P6" s="727"/>
      <c r="Q6" s="727"/>
      <c r="R6" s="727"/>
      <c r="S6" s="727"/>
      <c r="T6" s="727"/>
      <c r="U6" s="727"/>
      <c r="V6" s="727"/>
      <c r="W6" s="727"/>
      <c r="X6" s="727"/>
      <c r="Y6" s="727"/>
      <c r="Z6" s="728"/>
      <c r="AA6" s="10"/>
      <c r="AB6" s="10"/>
      <c r="AC6" s="10"/>
      <c r="AD6" s="10"/>
    </row>
    <row r="7" spans="2:30" ht="27.75">
      <c r="B7" s="717" t="s">
        <v>24</v>
      </c>
      <c r="C7" s="718"/>
      <c r="D7" s="718"/>
      <c r="E7" s="718"/>
      <c r="F7" s="718"/>
      <c r="G7" s="718"/>
      <c r="H7" s="718"/>
      <c r="I7" s="718"/>
      <c r="J7" s="718"/>
      <c r="K7" s="718"/>
      <c r="L7" s="718"/>
      <c r="M7" s="718"/>
      <c r="N7" s="718"/>
      <c r="O7" s="718"/>
      <c r="P7" s="718"/>
      <c r="Q7" s="718"/>
      <c r="R7" s="718"/>
      <c r="S7" s="718"/>
      <c r="T7" s="718"/>
      <c r="U7" s="718"/>
      <c r="V7" s="718"/>
      <c r="W7" s="718"/>
      <c r="X7" s="718"/>
      <c r="Y7" s="718"/>
      <c r="Z7" s="719"/>
      <c r="AA7" s="10"/>
      <c r="AB7" s="10"/>
      <c r="AC7" s="10"/>
      <c r="AD7" s="10"/>
    </row>
    <row r="8" spans="2:30" ht="27.75">
      <c r="B8" s="720" t="s">
        <v>22</v>
      </c>
      <c r="C8" s="721"/>
      <c r="D8" s="721"/>
      <c r="E8" s="721"/>
      <c r="F8" s="721"/>
      <c r="G8" s="721"/>
      <c r="H8" s="721"/>
      <c r="I8" s="721"/>
      <c r="J8" s="721"/>
      <c r="K8" s="721"/>
      <c r="L8" s="721"/>
      <c r="M8" s="721"/>
      <c r="N8" s="721"/>
      <c r="O8" s="721"/>
      <c r="P8" s="721"/>
      <c r="Q8" s="721"/>
      <c r="R8" s="721"/>
      <c r="S8" s="721"/>
      <c r="T8" s="721"/>
      <c r="U8" s="721"/>
      <c r="V8" s="721"/>
      <c r="W8" s="721"/>
      <c r="X8" s="721"/>
      <c r="Y8" s="721"/>
      <c r="Z8" s="722"/>
      <c r="AA8" s="13"/>
      <c r="AB8" s="13"/>
      <c r="AC8" s="13"/>
      <c r="AD8" s="13"/>
    </row>
    <row r="9" spans="2:30" ht="27.75">
      <c r="B9" s="720" t="s">
        <v>311</v>
      </c>
      <c r="C9" s="721"/>
      <c r="D9" s="721"/>
      <c r="E9" s="721"/>
      <c r="F9" s="721"/>
      <c r="G9" s="721"/>
      <c r="H9" s="721"/>
      <c r="I9" s="721"/>
      <c r="J9" s="721"/>
      <c r="K9" s="721"/>
      <c r="L9" s="721"/>
      <c r="M9" s="721"/>
      <c r="N9" s="721"/>
      <c r="O9" s="721"/>
      <c r="P9" s="721"/>
      <c r="Q9" s="721"/>
      <c r="R9" s="721"/>
      <c r="S9" s="721"/>
      <c r="T9" s="721"/>
      <c r="U9" s="721"/>
      <c r="V9" s="721"/>
      <c r="W9" s="721"/>
      <c r="X9" s="721"/>
      <c r="Y9" s="721"/>
      <c r="Z9" s="722"/>
      <c r="AA9" s="8"/>
      <c r="AB9" s="8"/>
      <c r="AC9" s="8"/>
      <c r="AD9" s="8"/>
    </row>
    <row r="10" spans="2:30" ht="25.5">
      <c r="B10" s="723" t="s">
        <v>308</v>
      </c>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5"/>
      <c r="AA10" s="10"/>
      <c r="AB10" s="10"/>
      <c r="AC10" s="10"/>
      <c r="AD10" s="10"/>
    </row>
    <row r="11" spans="2:30" ht="26.25" thickBot="1">
      <c r="B11" s="726" t="s">
        <v>25</v>
      </c>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8"/>
      <c r="AA11" s="10"/>
      <c r="AB11" s="10"/>
      <c r="AC11" s="10"/>
      <c r="AD11" s="10"/>
    </row>
    <row r="12" spans="2:30" ht="27.75">
      <c r="B12" s="717" t="s">
        <v>26</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9"/>
      <c r="AA12" s="10"/>
      <c r="AB12" s="10"/>
      <c r="AC12" s="10"/>
      <c r="AD12" s="10"/>
    </row>
    <row r="13" spans="2:30" ht="27.75">
      <c r="B13" s="720" t="s">
        <v>22</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2"/>
      <c r="AA13" s="10"/>
      <c r="AB13" s="10"/>
      <c r="AC13" s="10"/>
      <c r="AD13" s="10"/>
    </row>
    <row r="14" spans="2:30" ht="27.75">
      <c r="B14" s="720" t="s">
        <v>311</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2"/>
      <c r="AA14" s="13"/>
      <c r="AB14" s="13"/>
      <c r="AC14" s="13"/>
      <c r="AD14" s="13"/>
    </row>
    <row r="15" spans="2:30" ht="25.5">
      <c r="B15" s="723" t="s">
        <v>309</v>
      </c>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5"/>
      <c r="AA15" s="10"/>
      <c r="AB15" s="10"/>
      <c r="AC15" s="10"/>
      <c r="AD15" s="10"/>
    </row>
    <row r="16" spans="2:30" ht="26.25" thickBot="1">
      <c r="B16" s="726" t="s">
        <v>27</v>
      </c>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8"/>
      <c r="AA16" s="10"/>
      <c r="AB16" s="10"/>
      <c r="AC16" s="10"/>
      <c r="AD16" s="10"/>
    </row>
    <row r="17" spans="2:30">
      <c r="B17" s="353"/>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1"/>
      <c r="AA17" s="10"/>
      <c r="AB17" s="10"/>
      <c r="AC17" s="10"/>
      <c r="AD17" s="10"/>
    </row>
    <row r="18" spans="2:30">
      <c r="B18" s="729" t="s">
        <v>28</v>
      </c>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10"/>
      <c r="AB18" s="10"/>
      <c r="AC18" s="10"/>
      <c r="AD18" s="10"/>
    </row>
    <row r="19" spans="2:30">
      <c r="B19" s="715" t="s">
        <v>29</v>
      </c>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10"/>
      <c r="AB19" s="10"/>
      <c r="AC19" s="10"/>
      <c r="AD19" s="10"/>
    </row>
    <row r="20" spans="2:30">
      <c r="B20" s="715" t="s">
        <v>30</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10"/>
      <c r="AB20" s="10"/>
      <c r="AC20" s="10"/>
      <c r="AD20" s="10"/>
    </row>
    <row r="21" spans="2:30">
      <c r="B21" s="715" t="s">
        <v>31</v>
      </c>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11"/>
      <c r="AB21" s="11"/>
      <c r="AC21" s="11"/>
      <c r="AD21" s="11"/>
    </row>
    <row r="22" spans="2:30">
      <c r="B22" s="715" t="s">
        <v>32</v>
      </c>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10"/>
      <c r="AB22" s="10"/>
      <c r="AC22" s="10"/>
      <c r="AD22" s="10"/>
    </row>
    <row r="23" spans="2:30">
      <c r="B23" s="715" t="s">
        <v>33</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10"/>
      <c r="AB23" s="10"/>
      <c r="AC23" s="10"/>
      <c r="AD23" s="10"/>
    </row>
    <row r="24" spans="2:30">
      <c r="B24" s="715" t="s">
        <v>34</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
      <c r="AB24" s="7"/>
      <c r="AC24" s="7"/>
      <c r="AD24" s="7"/>
    </row>
    <row r="25" spans="2:30">
      <c r="B25" s="715" t="s">
        <v>35</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
      <c r="AB25" s="7"/>
      <c r="AC25" s="7"/>
      <c r="AD25" s="7"/>
    </row>
    <row r="26" spans="2:30">
      <c r="B26" s="715" t="s">
        <v>36</v>
      </c>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
      <c r="AB26" s="7"/>
      <c r="AC26" s="7"/>
      <c r="AD26" s="7"/>
    </row>
    <row r="27" spans="2:30">
      <c r="B27" s="715" t="s">
        <v>37</v>
      </c>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
      <c r="AB27" s="7"/>
      <c r="AC27" s="7"/>
      <c r="AD27" s="7"/>
    </row>
    <row r="28" spans="2:30">
      <c r="B28" s="716" t="s">
        <v>38</v>
      </c>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5"/>
      <c r="AB28" s="5"/>
      <c r="AC28" s="5"/>
      <c r="AD28" s="5"/>
    </row>
    <row r="29" spans="2:30">
      <c r="B29" s="716" t="s">
        <v>39</v>
      </c>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8"/>
      <c r="AB29" s="8"/>
      <c r="AC29" s="8"/>
      <c r="AD29" s="8"/>
    </row>
    <row r="30" spans="2:30">
      <c r="B30" s="716" t="s">
        <v>40</v>
      </c>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8"/>
      <c r="AB30" s="8"/>
      <c r="AC30" s="8"/>
      <c r="AD30" s="8"/>
    </row>
    <row r="31" spans="2:30">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2:30">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2:30">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2:30">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2:30" ht="16.5">
      <c r="B35" s="648" t="s">
        <v>42</v>
      </c>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
      <c r="AB35" s="6"/>
      <c r="AC35" s="6"/>
      <c r="AD35" s="6"/>
    </row>
  </sheetData>
  <sheetProtection algorithmName="SHA-512" hashValue="m33m/jOwOqNAvp8G+fu56coEL1xPipHMEH5K4eJLjjtr0Om6KFPM7P2F/kKsFUZt3fxrFwvCbXNhW599GVsSIw==" saltValue="8rEk563SQESR9a4Tl8REZg=="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主頁 Main Page</vt:lpstr>
      <vt:lpstr>寵物食品 測試項目</vt:lpstr>
      <vt:lpstr>彙整資料</vt:lpstr>
      <vt:lpstr>附件一、付款切結書</vt:lpstr>
      <vt:lpstr>附件二、委託檢測聲明書</vt:lpstr>
      <vt:lpstr>安心資訊平台聲明書(事後申請)</vt:lpstr>
      <vt:lpstr>郵寄地址-中文</vt:lpstr>
      <vt:lpstr>'郵寄地址-中文'!_Hlk52786461</vt:lpstr>
      <vt:lpstr>彙整資料!Chinese_name</vt:lpstr>
      <vt:lpstr>彙整資料!English_name</vt:lpstr>
      <vt:lpstr>彙整資料!Issue_date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'郵寄地址-中文'!Print_Area</vt:lpstr>
      <vt:lpstr>'寵物食品 測試項目'!Print_Area</vt:lpstr>
      <vt:lpstr>彙整資料!Version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2025-06-03T06:20:15Z</cp:lastPrinted>
  <dcterms:created xsi:type="dcterms:W3CDTF">2024-05-24T07:15:54Z</dcterms:created>
  <dcterms:modified xsi:type="dcterms:W3CDTF">2025-07-07T07:16:44Z</dcterms:modified>
</cp:coreProperties>
</file>